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en_skoroszyt" defaultThemeVersion="124226"/>
  <bookViews>
    <workbookView xWindow="0" yWindow="0" windowWidth="8750" windowHeight="6160"/>
  </bookViews>
  <sheets>
    <sheet name="instructions" sheetId="5" r:id="rId1"/>
    <sheet name="general info" sheetId="11" r:id="rId2"/>
    <sheet name="animals" sheetId="4" r:id="rId3"/>
  </sheets>
  <calcPr calcId="125725"/>
</workbook>
</file>

<file path=xl/calcChain.xml><?xml version="1.0" encoding="utf-8"?>
<calcChain xmlns="http://schemas.openxmlformats.org/spreadsheetml/2006/main">
  <c r="BX50" i="4"/>
  <c r="BX46"/>
  <c r="BX41"/>
  <c r="BX37"/>
  <c r="BX32"/>
  <c r="BX28"/>
  <c r="BX23"/>
  <c r="BX19"/>
  <c r="BW50" l="1"/>
  <c r="BW46"/>
  <c r="BW41"/>
  <c r="BW37"/>
  <c r="BW32"/>
  <c r="BW28"/>
  <c r="BW23"/>
  <c r="BW19"/>
  <c r="I25" l="1"/>
  <c r="BE50"/>
  <c r="BC50"/>
  <c r="BA50"/>
  <c r="AY50"/>
  <c r="AW50"/>
  <c r="AU50"/>
  <c r="AS50"/>
  <c r="AQ50"/>
  <c r="AO50"/>
  <c r="AM50"/>
  <c r="AK50"/>
  <c r="AI50"/>
  <c r="AG50"/>
  <c r="AE50"/>
  <c r="AC50"/>
  <c r="AA50"/>
  <c r="Y50"/>
  <c r="W50"/>
  <c r="U50"/>
  <c r="S50"/>
  <c r="Q50"/>
  <c r="O50"/>
  <c r="M50"/>
  <c r="K50"/>
  <c r="I50"/>
  <c r="G50"/>
  <c r="E50"/>
  <c r="BE49"/>
  <c r="BC49"/>
  <c r="BA49"/>
  <c r="AY49"/>
  <c r="AW49"/>
  <c r="AU49"/>
  <c r="AS49"/>
  <c r="AQ49"/>
  <c r="AO49"/>
  <c r="AM49"/>
  <c r="AK49"/>
  <c r="AI49"/>
  <c r="AG49"/>
  <c r="AE49"/>
  <c r="AC49"/>
  <c r="AA49"/>
  <c r="Y49"/>
  <c r="W49"/>
  <c r="U49"/>
  <c r="S49"/>
  <c r="Q49"/>
  <c r="O49"/>
  <c r="M49"/>
  <c r="K49"/>
  <c r="I49"/>
  <c r="G49"/>
  <c r="E49"/>
  <c r="BE48"/>
  <c r="BC48"/>
  <c r="BA48"/>
  <c r="AY48"/>
  <c r="AW48"/>
  <c r="AU48"/>
  <c r="AS48"/>
  <c r="AQ48"/>
  <c r="AO48"/>
  <c r="AM48"/>
  <c r="AK48"/>
  <c r="AI48"/>
  <c r="AG48"/>
  <c r="AE48"/>
  <c r="AC48"/>
  <c r="AA48"/>
  <c r="Y48"/>
  <c r="W48"/>
  <c r="U48"/>
  <c r="S48"/>
  <c r="Q48"/>
  <c r="O48"/>
  <c r="M48"/>
  <c r="K48"/>
  <c r="I48"/>
  <c r="G48"/>
  <c r="E48"/>
  <c r="BE47"/>
  <c r="BC47"/>
  <c r="BA47"/>
  <c r="AY47"/>
  <c r="AW47"/>
  <c r="AU47"/>
  <c r="AS47"/>
  <c r="AQ47"/>
  <c r="AO47"/>
  <c r="AM47"/>
  <c r="AK47"/>
  <c r="AI47"/>
  <c r="AG47"/>
  <c r="AE47"/>
  <c r="AC47"/>
  <c r="AA47"/>
  <c r="Y47"/>
  <c r="W47"/>
  <c r="U47"/>
  <c r="S47"/>
  <c r="Q47"/>
  <c r="O47"/>
  <c r="M47"/>
  <c r="K47"/>
  <c r="I47"/>
  <c r="G47"/>
  <c r="E47"/>
  <c r="BE46"/>
  <c r="BC46"/>
  <c r="BA46"/>
  <c r="AY46"/>
  <c r="AW46"/>
  <c r="AU46"/>
  <c r="AS46"/>
  <c r="AQ46"/>
  <c r="AO46"/>
  <c r="AM46"/>
  <c r="AK46"/>
  <c r="AI46"/>
  <c r="AG46"/>
  <c r="AE46"/>
  <c r="AC46"/>
  <c r="AA46"/>
  <c r="Y46"/>
  <c r="W46"/>
  <c r="U46"/>
  <c r="S46"/>
  <c r="Q46"/>
  <c r="O46"/>
  <c r="M46"/>
  <c r="K46"/>
  <c r="I46"/>
  <c r="G46"/>
  <c r="E46"/>
  <c r="BE45"/>
  <c r="BC45"/>
  <c r="BA45"/>
  <c r="AY45"/>
  <c r="AW45"/>
  <c r="AU45"/>
  <c r="AS45"/>
  <c r="AQ45"/>
  <c r="AO45"/>
  <c r="AM45"/>
  <c r="AK45"/>
  <c r="AI45"/>
  <c r="AG45"/>
  <c r="AE45"/>
  <c r="AC45"/>
  <c r="AA45"/>
  <c r="Y45"/>
  <c r="W45"/>
  <c r="U45"/>
  <c r="S45"/>
  <c r="Q45"/>
  <c r="O45"/>
  <c r="M45"/>
  <c r="K45"/>
  <c r="I45"/>
  <c r="G45"/>
  <c r="E45"/>
  <c r="BE44"/>
  <c r="BC44"/>
  <c r="BA44"/>
  <c r="AY44"/>
  <c r="AW44"/>
  <c r="AU44"/>
  <c r="AS44"/>
  <c r="AQ44"/>
  <c r="AO44"/>
  <c r="AM44"/>
  <c r="AK44"/>
  <c r="AI44"/>
  <c r="AG44"/>
  <c r="AE44"/>
  <c r="AC44"/>
  <c r="AA44"/>
  <c r="Y44"/>
  <c r="W44"/>
  <c r="U44"/>
  <c r="S44"/>
  <c r="Q44"/>
  <c r="O44"/>
  <c r="M44"/>
  <c r="K44"/>
  <c r="I44"/>
  <c r="G44"/>
  <c r="E44"/>
  <c r="BE43"/>
  <c r="BC43"/>
  <c r="BA43"/>
  <c r="AY43"/>
  <c r="AW43"/>
  <c r="AU43"/>
  <c r="AS43"/>
  <c r="AQ43"/>
  <c r="AO43"/>
  <c r="AM43"/>
  <c r="AK43"/>
  <c r="AI43"/>
  <c r="AG43"/>
  <c r="AE43"/>
  <c r="AC43"/>
  <c r="AA43"/>
  <c r="Y43"/>
  <c r="W43"/>
  <c r="U43"/>
  <c r="S43"/>
  <c r="Q43"/>
  <c r="O43"/>
  <c r="M43"/>
  <c r="K43"/>
  <c r="I43"/>
  <c r="G43"/>
  <c r="E43"/>
  <c r="BE41"/>
  <c r="BC41"/>
  <c r="BA41"/>
  <c r="AY41"/>
  <c r="AW41"/>
  <c r="AU41"/>
  <c r="AS41"/>
  <c r="AQ41"/>
  <c r="AO41"/>
  <c r="AM41"/>
  <c r="AK41"/>
  <c r="AI41"/>
  <c r="AG41"/>
  <c r="AE41"/>
  <c r="AC41"/>
  <c r="AA41"/>
  <c r="Y41"/>
  <c r="W41"/>
  <c r="U41"/>
  <c r="S41"/>
  <c r="Q41"/>
  <c r="O41"/>
  <c r="M41"/>
  <c r="K41"/>
  <c r="I41"/>
  <c r="G41"/>
  <c r="E41"/>
  <c r="BE40"/>
  <c r="BC40"/>
  <c r="BA40"/>
  <c r="AY40"/>
  <c r="AW40"/>
  <c r="AU40"/>
  <c r="AS40"/>
  <c r="AQ40"/>
  <c r="AO40"/>
  <c r="AM40"/>
  <c r="AK40"/>
  <c r="AI40"/>
  <c r="AG40"/>
  <c r="AE40"/>
  <c r="AC40"/>
  <c r="AA40"/>
  <c r="Y40"/>
  <c r="W40"/>
  <c r="U40"/>
  <c r="S40"/>
  <c r="Q40"/>
  <c r="O40"/>
  <c r="M40"/>
  <c r="K40"/>
  <c r="I40"/>
  <c r="G40"/>
  <c r="E40"/>
  <c r="BE39"/>
  <c r="BC39"/>
  <c r="BA39"/>
  <c r="AY39"/>
  <c r="AW39"/>
  <c r="AU39"/>
  <c r="AS39"/>
  <c r="AQ39"/>
  <c r="AO39"/>
  <c r="AM39"/>
  <c r="AK39"/>
  <c r="AI39"/>
  <c r="AG39"/>
  <c r="AE39"/>
  <c r="AC39"/>
  <c r="AA39"/>
  <c r="Y39"/>
  <c r="W39"/>
  <c r="U39"/>
  <c r="S39"/>
  <c r="Q39"/>
  <c r="O39"/>
  <c r="M39"/>
  <c r="K39"/>
  <c r="I39"/>
  <c r="G39"/>
  <c r="E39"/>
  <c r="BE38"/>
  <c r="BC38"/>
  <c r="BA38"/>
  <c r="AY38"/>
  <c r="AW38"/>
  <c r="AU38"/>
  <c r="AS38"/>
  <c r="AQ38"/>
  <c r="AO38"/>
  <c r="AM38"/>
  <c r="AK38"/>
  <c r="AI38"/>
  <c r="AG38"/>
  <c r="AE38"/>
  <c r="AC38"/>
  <c r="AA38"/>
  <c r="Y38"/>
  <c r="W38"/>
  <c r="U38"/>
  <c r="S38"/>
  <c r="Q38"/>
  <c r="O38"/>
  <c r="M38"/>
  <c r="K38"/>
  <c r="I38"/>
  <c r="G38"/>
  <c r="E38"/>
  <c r="BE37"/>
  <c r="BC37"/>
  <c r="BA37"/>
  <c r="AY37"/>
  <c r="AW37"/>
  <c r="AU37"/>
  <c r="AS37"/>
  <c r="AQ37"/>
  <c r="AO37"/>
  <c r="AM37"/>
  <c r="AK37"/>
  <c r="AI37"/>
  <c r="AG37"/>
  <c r="AE37"/>
  <c r="AC37"/>
  <c r="AA37"/>
  <c r="Y37"/>
  <c r="W37"/>
  <c r="U37"/>
  <c r="S37"/>
  <c r="Q37"/>
  <c r="O37"/>
  <c r="M37"/>
  <c r="K37"/>
  <c r="I37"/>
  <c r="G37"/>
  <c r="E37"/>
  <c r="BE36"/>
  <c r="BC36"/>
  <c r="BA36"/>
  <c r="AY36"/>
  <c r="AW36"/>
  <c r="AU36"/>
  <c r="AS36"/>
  <c r="AQ36"/>
  <c r="AO36"/>
  <c r="AM36"/>
  <c r="AK36"/>
  <c r="AI36"/>
  <c r="AG36"/>
  <c r="AE36"/>
  <c r="AC36"/>
  <c r="AA36"/>
  <c r="Y36"/>
  <c r="W36"/>
  <c r="U36"/>
  <c r="S36"/>
  <c r="Q36"/>
  <c r="O36"/>
  <c r="M36"/>
  <c r="K36"/>
  <c r="I36"/>
  <c r="G36"/>
  <c r="E36"/>
  <c r="BE35"/>
  <c r="BC35"/>
  <c r="BA35"/>
  <c r="AY35"/>
  <c r="AW35"/>
  <c r="AU35"/>
  <c r="AS35"/>
  <c r="AQ35"/>
  <c r="AO35"/>
  <c r="AM35"/>
  <c r="AK35"/>
  <c r="AI35"/>
  <c r="AG35"/>
  <c r="AE35"/>
  <c r="AC35"/>
  <c r="AA35"/>
  <c r="Y35"/>
  <c r="W35"/>
  <c r="U35"/>
  <c r="S35"/>
  <c r="Q35"/>
  <c r="O35"/>
  <c r="M35"/>
  <c r="K35"/>
  <c r="I35"/>
  <c r="G35"/>
  <c r="E35"/>
  <c r="BE34"/>
  <c r="BC34"/>
  <c r="BA34"/>
  <c r="AY34"/>
  <c r="AW34"/>
  <c r="AU34"/>
  <c r="AS34"/>
  <c r="AQ34"/>
  <c r="AO34"/>
  <c r="AM34"/>
  <c r="AK34"/>
  <c r="AI34"/>
  <c r="AG34"/>
  <c r="AE34"/>
  <c r="AC34"/>
  <c r="AA34"/>
  <c r="Y34"/>
  <c r="W34"/>
  <c r="U34"/>
  <c r="S34"/>
  <c r="Q34"/>
  <c r="O34"/>
  <c r="M34"/>
  <c r="K34"/>
  <c r="I34"/>
  <c r="G34"/>
  <c r="E34"/>
  <c r="BE32"/>
  <c r="BC32"/>
  <c r="BA32"/>
  <c r="AY32"/>
  <c r="AW32"/>
  <c r="AU32"/>
  <c r="AS32"/>
  <c r="AQ32"/>
  <c r="AO32"/>
  <c r="AM32"/>
  <c r="AK32"/>
  <c r="AI32"/>
  <c r="AG32"/>
  <c r="AE32"/>
  <c r="AC32"/>
  <c r="AA32"/>
  <c r="Y32"/>
  <c r="W32"/>
  <c r="U32"/>
  <c r="S32"/>
  <c r="Q32"/>
  <c r="O32"/>
  <c r="M32"/>
  <c r="K32"/>
  <c r="I32"/>
  <c r="G32"/>
  <c r="E32"/>
  <c r="BE31"/>
  <c r="BC31"/>
  <c r="BA31"/>
  <c r="AY31"/>
  <c r="AW31"/>
  <c r="AU31"/>
  <c r="AS31"/>
  <c r="AQ31"/>
  <c r="AO31"/>
  <c r="AM31"/>
  <c r="AK31"/>
  <c r="AI31"/>
  <c r="AG31"/>
  <c r="AE31"/>
  <c r="AC31"/>
  <c r="AA31"/>
  <c r="Y31"/>
  <c r="W31"/>
  <c r="U31"/>
  <c r="S31"/>
  <c r="Q31"/>
  <c r="O31"/>
  <c r="M31"/>
  <c r="K31"/>
  <c r="I31"/>
  <c r="G31"/>
  <c r="E31"/>
  <c r="BE30"/>
  <c r="BC30"/>
  <c r="BA30"/>
  <c r="AY30"/>
  <c r="AW30"/>
  <c r="AU30"/>
  <c r="AS30"/>
  <c r="AQ30"/>
  <c r="AO30"/>
  <c r="AM30"/>
  <c r="AK30"/>
  <c r="AI30"/>
  <c r="AG30"/>
  <c r="AE30"/>
  <c r="AC30"/>
  <c r="AA30"/>
  <c r="Y30"/>
  <c r="W30"/>
  <c r="U30"/>
  <c r="S30"/>
  <c r="Q30"/>
  <c r="O30"/>
  <c r="M30"/>
  <c r="K30"/>
  <c r="I30"/>
  <c r="G30"/>
  <c r="E30"/>
  <c r="BE29"/>
  <c r="BC29"/>
  <c r="BA29"/>
  <c r="AY29"/>
  <c r="AW29"/>
  <c r="AU29"/>
  <c r="AS29"/>
  <c r="AQ29"/>
  <c r="AO29"/>
  <c r="AM29"/>
  <c r="AK29"/>
  <c r="AI29"/>
  <c r="AG29"/>
  <c r="AE29"/>
  <c r="AC29"/>
  <c r="AA29"/>
  <c r="Y29"/>
  <c r="W29"/>
  <c r="U29"/>
  <c r="S29"/>
  <c r="Q29"/>
  <c r="O29"/>
  <c r="M29"/>
  <c r="K29"/>
  <c r="I29"/>
  <c r="G29"/>
  <c r="E29"/>
  <c r="BE28"/>
  <c r="BC28"/>
  <c r="BA28"/>
  <c r="AY28"/>
  <c r="AW28"/>
  <c r="AU28"/>
  <c r="AS28"/>
  <c r="AQ28"/>
  <c r="AO28"/>
  <c r="AM28"/>
  <c r="AK28"/>
  <c r="AI28"/>
  <c r="AG28"/>
  <c r="AE28"/>
  <c r="AC28"/>
  <c r="AA28"/>
  <c r="Y28"/>
  <c r="W28"/>
  <c r="U28"/>
  <c r="S28"/>
  <c r="Q28"/>
  <c r="O28"/>
  <c r="M28"/>
  <c r="K28"/>
  <c r="I28"/>
  <c r="G28"/>
  <c r="E28"/>
  <c r="BE27"/>
  <c r="BC27"/>
  <c r="BA27"/>
  <c r="AY27"/>
  <c r="AW27"/>
  <c r="AU27"/>
  <c r="AS27"/>
  <c r="AQ27"/>
  <c r="AO27"/>
  <c r="AM27"/>
  <c r="AK27"/>
  <c r="AI27"/>
  <c r="AG27"/>
  <c r="AE27"/>
  <c r="AC27"/>
  <c r="AA27"/>
  <c r="Y27"/>
  <c r="W27"/>
  <c r="U27"/>
  <c r="S27"/>
  <c r="Q27"/>
  <c r="O27"/>
  <c r="M27"/>
  <c r="K27"/>
  <c r="I27"/>
  <c r="G27"/>
  <c r="E27"/>
  <c r="BE26"/>
  <c r="BC26"/>
  <c r="BA26"/>
  <c r="AY26"/>
  <c r="AW26"/>
  <c r="AU26"/>
  <c r="AS26"/>
  <c r="AQ26"/>
  <c r="AO26"/>
  <c r="AM26"/>
  <c r="AK26"/>
  <c r="AI26"/>
  <c r="AG26"/>
  <c r="AE26"/>
  <c r="AC26"/>
  <c r="AA26"/>
  <c r="Y26"/>
  <c r="W26"/>
  <c r="U26"/>
  <c r="S26"/>
  <c r="Q26"/>
  <c r="O26"/>
  <c r="M26"/>
  <c r="K26"/>
  <c r="I26"/>
  <c r="G26"/>
  <c r="E26"/>
  <c r="BE25"/>
  <c r="BC25"/>
  <c r="BA25"/>
  <c r="AY25"/>
  <c r="AW25"/>
  <c r="AU25"/>
  <c r="AS25"/>
  <c r="AQ25"/>
  <c r="AO25"/>
  <c r="AM25"/>
  <c r="AK25"/>
  <c r="AI25"/>
  <c r="AG25"/>
  <c r="AE25"/>
  <c r="AC25"/>
  <c r="AA25"/>
  <c r="Y25"/>
  <c r="W25"/>
  <c r="U25"/>
  <c r="S25"/>
  <c r="Q25"/>
  <c r="O25"/>
  <c r="M25"/>
  <c r="K25"/>
  <c r="G25"/>
  <c r="E25"/>
  <c r="BE23"/>
  <c r="BC23"/>
  <c r="BA23"/>
  <c r="AY23"/>
  <c r="AW23"/>
  <c r="AU23"/>
  <c r="AS23"/>
  <c r="AQ23"/>
  <c r="AO23"/>
  <c r="AM23"/>
  <c r="AK23"/>
  <c r="AI23"/>
  <c r="AG23"/>
  <c r="AE23"/>
  <c r="AC23"/>
  <c r="AA23"/>
  <c r="Y23"/>
  <c r="W23"/>
  <c r="U23"/>
  <c r="S23"/>
  <c r="Q23"/>
  <c r="O23"/>
  <c r="M23"/>
  <c r="K23"/>
  <c r="I23"/>
  <c r="G23"/>
  <c r="E23"/>
  <c r="BE22"/>
  <c r="BC22"/>
  <c r="BA22"/>
  <c r="AY22"/>
  <c r="AW22"/>
  <c r="AU22"/>
  <c r="AS22"/>
  <c r="AQ22"/>
  <c r="AO22"/>
  <c r="AM22"/>
  <c r="AK22"/>
  <c r="AI22"/>
  <c r="AG22"/>
  <c r="AE22"/>
  <c r="AC22"/>
  <c r="AA22"/>
  <c r="Y22"/>
  <c r="W22"/>
  <c r="U22"/>
  <c r="S22"/>
  <c r="Q22"/>
  <c r="O22"/>
  <c r="M22"/>
  <c r="K22"/>
  <c r="I22"/>
  <c r="G22"/>
  <c r="E22"/>
  <c r="BE21"/>
  <c r="BC21"/>
  <c r="BA21"/>
  <c r="AY21"/>
  <c r="AW21"/>
  <c r="AU21"/>
  <c r="AS21"/>
  <c r="AQ21"/>
  <c r="AO21"/>
  <c r="AM21"/>
  <c r="AK21"/>
  <c r="AI21"/>
  <c r="AG21"/>
  <c r="AE21"/>
  <c r="AC21"/>
  <c r="AA21"/>
  <c r="Y21"/>
  <c r="W21"/>
  <c r="U21"/>
  <c r="S21"/>
  <c r="Q21"/>
  <c r="O21"/>
  <c r="M21"/>
  <c r="K21"/>
  <c r="I21"/>
  <c r="G21"/>
  <c r="E21"/>
  <c r="BE20"/>
  <c r="BC20"/>
  <c r="BA20"/>
  <c r="AY20"/>
  <c r="AW20"/>
  <c r="AU20"/>
  <c r="AS20"/>
  <c r="AQ20"/>
  <c r="AO20"/>
  <c r="AM20"/>
  <c r="AK20"/>
  <c r="AI20"/>
  <c r="AG20"/>
  <c r="AE20"/>
  <c r="AC20"/>
  <c r="AA20"/>
  <c r="Y20"/>
  <c r="W20"/>
  <c r="U20"/>
  <c r="S20"/>
  <c r="Q20"/>
  <c r="O20"/>
  <c r="M20"/>
  <c r="K20"/>
  <c r="I20"/>
  <c r="G20"/>
  <c r="E20"/>
  <c r="BE19"/>
  <c r="BC19"/>
  <c r="BA19"/>
  <c r="AY19"/>
  <c r="AW19"/>
  <c r="AU19"/>
  <c r="AS19"/>
  <c r="AQ19"/>
  <c r="AO19"/>
  <c r="AM19"/>
  <c r="AK19"/>
  <c r="AI19"/>
  <c r="AG19"/>
  <c r="AE19"/>
  <c r="AC19"/>
  <c r="AA19"/>
  <c r="Y19"/>
  <c r="W19"/>
  <c r="U19"/>
  <c r="S19"/>
  <c r="Q19"/>
  <c r="O19"/>
  <c r="M19"/>
  <c r="K19"/>
  <c r="I19"/>
  <c r="G19"/>
  <c r="E19"/>
  <c r="BE18"/>
  <c r="BC18"/>
  <c r="BA18"/>
  <c r="AY18"/>
  <c r="AW18"/>
  <c r="AU18"/>
  <c r="AS18"/>
  <c r="AQ18"/>
  <c r="AO18"/>
  <c r="AM18"/>
  <c r="AK18"/>
  <c r="AI18"/>
  <c r="AG18"/>
  <c r="AE18"/>
  <c r="AC18"/>
  <c r="AA18"/>
  <c r="Y18"/>
  <c r="W18"/>
  <c r="U18"/>
  <c r="S18"/>
  <c r="Q18"/>
  <c r="O18"/>
  <c r="M18"/>
  <c r="K18"/>
  <c r="I18"/>
  <c r="G18"/>
  <c r="E18"/>
  <c r="BE17"/>
  <c r="BC17"/>
  <c r="BA17"/>
  <c r="AY17"/>
  <c r="AW17"/>
  <c r="AU17"/>
  <c r="AS17"/>
  <c r="AQ17"/>
  <c r="AO17"/>
  <c r="AM17"/>
  <c r="AK17"/>
  <c r="AI17"/>
  <c r="AG17"/>
  <c r="AE17"/>
  <c r="AC17"/>
  <c r="AA17"/>
  <c r="Y17"/>
  <c r="W17"/>
  <c r="U17"/>
  <c r="S17"/>
  <c r="Q17"/>
  <c r="O17"/>
  <c r="M17"/>
  <c r="K17"/>
  <c r="I17"/>
  <c r="G17"/>
  <c r="E17"/>
  <c r="BE16"/>
  <c r="BC16"/>
  <c r="BA16"/>
  <c r="AY16"/>
  <c r="AW16"/>
  <c r="AU16"/>
  <c r="AS16"/>
  <c r="AQ16"/>
  <c r="AO16"/>
  <c r="AM16"/>
  <c r="AK16"/>
  <c r="AI16"/>
  <c r="AG16"/>
  <c r="AE16"/>
  <c r="AC16"/>
  <c r="AA16"/>
  <c r="Y16"/>
  <c r="W16"/>
  <c r="U16"/>
  <c r="S16"/>
  <c r="Q16"/>
  <c r="O16"/>
  <c r="M16"/>
  <c r="K16"/>
  <c r="I16"/>
  <c r="G16"/>
  <c r="E16"/>
  <c r="BE14"/>
  <c r="BC14"/>
  <c r="BA14"/>
  <c r="AY14"/>
  <c r="AW14"/>
  <c r="AU14"/>
  <c r="AS14"/>
  <c r="AQ14"/>
  <c r="AO14"/>
  <c r="AM14"/>
  <c r="AK14"/>
  <c r="AI14"/>
  <c r="AG14"/>
  <c r="AE14"/>
  <c r="AC14"/>
  <c r="AA14"/>
  <c r="Y14"/>
  <c r="W14"/>
  <c r="U14"/>
  <c r="S14"/>
  <c r="Q14"/>
  <c r="O14"/>
  <c r="M14"/>
  <c r="K14"/>
  <c r="I14"/>
  <c r="G14"/>
  <c r="E14"/>
  <c r="BE13"/>
  <c r="BC13"/>
  <c r="BA13"/>
  <c r="AY13"/>
  <c r="AW13"/>
  <c r="AU13"/>
  <c r="AS13"/>
  <c r="AQ13"/>
  <c r="AO13"/>
  <c r="AM13"/>
  <c r="AK13"/>
  <c r="AI13"/>
  <c r="AG13"/>
  <c r="AE13"/>
  <c r="AC13"/>
  <c r="AA13"/>
  <c r="Y13"/>
  <c r="W13"/>
  <c r="U13"/>
  <c r="S13"/>
  <c r="Q13"/>
  <c r="O13"/>
  <c r="M13"/>
  <c r="K13"/>
  <c r="I13"/>
  <c r="G13"/>
  <c r="E13"/>
  <c r="BE12"/>
  <c r="BC12"/>
  <c r="BA12"/>
  <c r="AY12"/>
  <c r="AW12"/>
  <c r="AU12"/>
  <c r="AS12"/>
  <c r="AQ12"/>
  <c r="AO12"/>
  <c r="AM12"/>
  <c r="AK12"/>
  <c r="AI12"/>
  <c r="AG12"/>
  <c r="AE12"/>
  <c r="AC12"/>
  <c r="AA12"/>
  <c r="Y12"/>
  <c r="W12"/>
  <c r="U12"/>
  <c r="S12"/>
  <c r="Q12"/>
  <c r="O12"/>
  <c r="M12"/>
  <c r="K12"/>
  <c r="I12"/>
  <c r="G12"/>
  <c r="E12"/>
  <c r="BE11"/>
  <c r="BC11"/>
  <c r="BA11"/>
  <c r="AY11"/>
  <c r="AW11"/>
  <c r="AU11"/>
  <c r="AS11"/>
  <c r="AQ11"/>
  <c r="AO11"/>
  <c r="AM11"/>
  <c r="AK11"/>
  <c r="AI11"/>
  <c r="AG11"/>
  <c r="AE11"/>
  <c r="AC11"/>
  <c r="AA11"/>
  <c r="Y11"/>
  <c r="W11"/>
  <c r="U11"/>
  <c r="S11"/>
  <c r="Q11"/>
  <c r="O11"/>
  <c r="M11"/>
  <c r="K11"/>
  <c r="I11"/>
  <c r="G11"/>
  <c r="E11"/>
  <c r="BE10"/>
  <c r="BC10"/>
  <c r="BA10"/>
  <c r="AY10"/>
  <c r="AW10"/>
  <c r="AU10"/>
  <c r="AS10"/>
  <c r="AQ10"/>
  <c r="AO10"/>
  <c r="AM10"/>
  <c r="AK10"/>
  <c r="AI10"/>
  <c r="AG10"/>
  <c r="AE10"/>
  <c r="AC10"/>
  <c r="AA10"/>
  <c r="Y10"/>
  <c r="W10"/>
  <c r="U10"/>
  <c r="S10"/>
  <c r="Q10"/>
  <c r="O10"/>
  <c r="M10"/>
  <c r="K10"/>
  <c r="I10"/>
  <c r="G10"/>
  <c r="E10"/>
  <c r="BE8"/>
  <c r="BC8"/>
  <c r="BA8"/>
  <c r="AY8"/>
  <c r="AW8"/>
  <c r="AU8"/>
  <c r="AS8"/>
  <c r="AQ8"/>
  <c r="AO8"/>
  <c r="AM8"/>
  <c r="AK8"/>
  <c r="AI8"/>
  <c r="AG8"/>
  <c r="AE8"/>
  <c r="AC8"/>
  <c r="AA8"/>
  <c r="Y8"/>
  <c r="W8"/>
  <c r="U8"/>
  <c r="S8"/>
  <c r="Q8"/>
  <c r="O8"/>
  <c r="M8"/>
  <c r="K8"/>
  <c r="I8"/>
  <c r="G8"/>
  <c r="E8"/>
  <c r="BE7"/>
  <c r="BC7"/>
  <c r="BA7"/>
  <c r="AY7"/>
  <c r="AW7"/>
  <c r="AU7"/>
  <c r="AS7"/>
  <c r="AQ7"/>
  <c r="AO7"/>
  <c r="AM7"/>
  <c r="AK7"/>
  <c r="AI7"/>
  <c r="AG7"/>
  <c r="AE7"/>
  <c r="AC7"/>
  <c r="AA7"/>
  <c r="Y7"/>
  <c r="W7"/>
  <c r="U7"/>
  <c r="S7"/>
  <c r="Q7"/>
  <c r="O7"/>
  <c r="M7"/>
  <c r="K7"/>
  <c r="I7"/>
  <c r="G7"/>
  <c r="E7"/>
  <c r="BE6"/>
  <c r="BC6"/>
  <c r="BA6"/>
  <c r="AY6"/>
  <c r="AW6"/>
  <c r="AU6"/>
  <c r="AS6"/>
  <c r="AQ6"/>
  <c r="AO6"/>
  <c r="AM6"/>
  <c r="AK6"/>
  <c r="AI6"/>
  <c r="AG6"/>
  <c r="AE6"/>
  <c r="AC6"/>
  <c r="AA6"/>
  <c r="Y6"/>
  <c r="W6"/>
  <c r="U6"/>
  <c r="S6"/>
  <c r="Q6"/>
  <c r="O6"/>
  <c r="M6"/>
  <c r="K6"/>
  <c r="I6"/>
  <c r="G6"/>
  <c r="E6"/>
  <c r="BE3"/>
  <c r="BC3"/>
  <c r="BA3"/>
  <c r="AY3"/>
  <c r="AW3"/>
  <c r="AU3"/>
  <c r="AS3"/>
  <c r="AQ3"/>
  <c r="AO3"/>
  <c r="AM3"/>
  <c r="AK3"/>
  <c r="AI3"/>
  <c r="AG3"/>
  <c r="AE3"/>
  <c r="AC3"/>
  <c r="AA3"/>
  <c r="Y3"/>
  <c r="W3"/>
  <c r="U3"/>
  <c r="S3"/>
  <c r="Q3"/>
  <c r="O3"/>
  <c r="M3"/>
  <c r="K3"/>
  <c r="I3"/>
  <c r="G3"/>
  <c r="E3"/>
  <c r="BU50" l="1"/>
  <c r="BS50"/>
  <c r="BO50"/>
  <c r="BM50"/>
  <c r="BN50" s="1"/>
  <c r="BL50"/>
  <c r="BK50"/>
  <c r="BI50"/>
  <c r="BG50"/>
  <c r="C50"/>
  <c r="BU46"/>
  <c r="BS46"/>
  <c r="BO46"/>
  <c r="BM46"/>
  <c r="BN46" s="1"/>
  <c r="BL46"/>
  <c r="BK46"/>
  <c r="BI46"/>
  <c r="BG46"/>
  <c r="C46"/>
  <c r="BU41"/>
  <c r="BS41"/>
  <c r="BO41"/>
  <c r="BM41"/>
  <c r="BN41" s="1"/>
  <c r="BL41"/>
  <c r="BK41"/>
  <c r="BI41"/>
  <c r="BG41"/>
  <c r="C41"/>
  <c r="BU37"/>
  <c r="BS37"/>
  <c r="BO37"/>
  <c r="BM37"/>
  <c r="BN37" s="1"/>
  <c r="BL37"/>
  <c r="BK37"/>
  <c r="BI37"/>
  <c r="BG37"/>
  <c r="C37"/>
  <c r="BU32"/>
  <c r="BS32"/>
  <c r="BO32"/>
  <c r="BM32"/>
  <c r="BN32" s="1"/>
  <c r="BL32"/>
  <c r="BK32"/>
  <c r="BI32"/>
  <c r="BG32"/>
  <c r="C32"/>
  <c r="BU28"/>
  <c r="BS28"/>
  <c r="BO28"/>
  <c r="BM28"/>
  <c r="BN28" s="1"/>
  <c r="BL28"/>
  <c r="BK28"/>
  <c r="BI28"/>
  <c r="BG28"/>
  <c r="C28"/>
  <c r="C29"/>
  <c r="BG29"/>
  <c r="BI29"/>
  <c r="BK29"/>
  <c r="BL29"/>
  <c r="BM29"/>
  <c r="BN29" s="1"/>
  <c r="BO29"/>
  <c r="BS29"/>
  <c r="BT29"/>
  <c r="BU29"/>
  <c r="BV29"/>
  <c r="BW29"/>
  <c r="BX29"/>
  <c r="BU23"/>
  <c r="BS23"/>
  <c r="BO23"/>
  <c r="BM23"/>
  <c r="BN23" s="1"/>
  <c r="BL23"/>
  <c r="BK23"/>
  <c r="BI23"/>
  <c r="BG23"/>
  <c r="C23"/>
  <c r="BU19"/>
  <c r="BS19"/>
  <c r="BO19"/>
  <c r="BM19"/>
  <c r="BN19" s="1"/>
  <c r="BL19"/>
  <c r="BK19"/>
  <c r="BI19"/>
  <c r="BG19"/>
  <c r="C19"/>
  <c r="BR29" l="1"/>
  <c r="BP29"/>
  <c r="BQ29" s="1"/>
  <c r="BV28"/>
  <c r="BV46"/>
  <c r="BV23"/>
  <c r="BV19"/>
  <c r="BV41"/>
  <c r="BV32"/>
  <c r="BP46"/>
  <c r="BQ46" s="1"/>
  <c r="BV37"/>
  <c r="BV50"/>
  <c r="BP50"/>
  <c r="BQ50" s="1"/>
  <c r="BT50"/>
  <c r="BR50"/>
  <c r="BT46"/>
  <c r="BR46"/>
  <c r="BP41"/>
  <c r="BQ41" s="1"/>
  <c r="BT41"/>
  <c r="BR41"/>
  <c r="BP37"/>
  <c r="BQ37" s="1"/>
  <c r="BT37"/>
  <c r="BR37"/>
  <c r="BP32"/>
  <c r="BQ32" s="1"/>
  <c r="BT32"/>
  <c r="BR32"/>
  <c r="BP28"/>
  <c r="BQ28" s="1"/>
  <c r="BT28"/>
  <c r="BR28"/>
  <c r="BP23"/>
  <c r="BQ23" s="1"/>
  <c r="BT23"/>
  <c r="BR23"/>
  <c r="BP19"/>
  <c r="BQ19" s="1"/>
  <c r="BT19"/>
  <c r="BR19"/>
  <c r="BO5"/>
  <c r="BO6"/>
  <c r="BO7"/>
  <c r="BO8"/>
  <c r="BO10"/>
  <c r="BO11"/>
  <c r="BO12"/>
  <c r="BO13"/>
  <c r="BO14"/>
  <c r="BO16"/>
  <c r="BO17"/>
  <c r="BO18"/>
  <c r="BO20"/>
  <c r="BO21"/>
  <c r="BO22"/>
  <c r="BO25"/>
  <c r="BO26"/>
  <c r="BO27"/>
  <c r="BO30"/>
  <c r="BO31"/>
  <c r="BO34"/>
  <c r="BO35"/>
  <c r="BO36"/>
  <c r="BO38"/>
  <c r="BO39"/>
  <c r="BO40"/>
  <c r="BO43"/>
  <c r="BO44"/>
  <c r="BO45"/>
  <c r="BO47"/>
  <c r="BO48"/>
  <c r="BO49"/>
  <c r="BO3"/>
  <c r="BM3"/>
  <c r="BM4" l="1"/>
  <c r="BM5"/>
  <c r="BN5" s="1"/>
  <c r="BP5"/>
  <c r="BR5"/>
  <c r="BS5"/>
  <c r="BU5"/>
  <c r="BW5"/>
  <c r="BM6"/>
  <c r="BN6" s="1"/>
  <c r="BS6"/>
  <c r="BU6"/>
  <c r="BW6"/>
  <c r="BM7"/>
  <c r="BN7" s="1"/>
  <c r="BS7"/>
  <c r="BU7"/>
  <c r="BW7"/>
  <c r="BM8"/>
  <c r="BN8" s="1"/>
  <c r="BS8"/>
  <c r="BU8"/>
  <c r="BW8"/>
  <c r="BM10"/>
  <c r="BN10" s="1"/>
  <c r="BS10"/>
  <c r="BU10"/>
  <c r="BW10"/>
  <c r="BM11"/>
  <c r="BN11" s="1"/>
  <c r="BS11"/>
  <c r="BU11"/>
  <c r="BW11"/>
  <c r="BM12"/>
  <c r="BN12" s="1"/>
  <c r="BS12"/>
  <c r="BU12"/>
  <c r="BW12"/>
  <c r="BM13"/>
  <c r="BN13" s="1"/>
  <c r="BS13"/>
  <c r="BU13"/>
  <c r="BW13"/>
  <c r="BM14"/>
  <c r="BN14" s="1"/>
  <c r="BS14"/>
  <c r="BU14"/>
  <c r="BW14"/>
  <c r="BM16"/>
  <c r="BN16" s="1"/>
  <c r="BS16"/>
  <c r="BU16"/>
  <c r="BW16"/>
  <c r="BM17"/>
  <c r="BN17" s="1"/>
  <c r="BS17"/>
  <c r="BU17"/>
  <c r="BW17"/>
  <c r="BM18"/>
  <c r="BN18" s="1"/>
  <c r="BS18"/>
  <c r="BU18"/>
  <c r="BW18"/>
  <c r="BM20"/>
  <c r="BN20" s="1"/>
  <c r="BS20"/>
  <c r="BU20"/>
  <c r="BW20"/>
  <c r="BM21"/>
  <c r="BN21" s="1"/>
  <c r="BS21"/>
  <c r="BU21"/>
  <c r="BW21"/>
  <c r="BM22"/>
  <c r="BN22" s="1"/>
  <c r="BS22"/>
  <c r="BU22"/>
  <c r="BW22"/>
  <c r="BM25"/>
  <c r="BN25" s="1"/>
  <c r="BS25"/>
  <c r="BU25"/>
  <c r="BW25"/>
  <c r="BM26"/>
  <c r="BN26" s="1"/>
  <c r="BS26"/>
  <c r="BU26"/>
  <c r="BW26"/>
  <c r="BM27"/>
  <c r="BN27" s="1"/>
  <c r="BS27"/>
  <c r="BU27"/>
  <c r="BW27"/>
  <c r="BM30"/>
  <c r="BN30" s="1"/>
  <c r="BS30"/>
  <c r="BU30"/>
  <c r="BW30"/>
  <c r="BM31"/>
  <c r="BN31" s="1"/>
  <c r="BS31"/>
  <c r="BU31"/>
  <c r="BW31"/>
  <c r="BM34"/>
  <c r="BN34" s="1"/>
  <c r="BS34"/>
  <c r="BU34"/>
  <c r="BW34"/>
  <c r="BM35"/>
  <c r="BN35" s="1"/>
  <c r="BS35"/>
  <c r="BU35"/>
  <c r="BW35"/>
  <c r="BM36"/>
  <c r="BN36" s="1"/>
  <c r="BS36"/>
  <c r="BU36"/>
  <c r="BW36"/>
  <c r="BM38"/>
  <c r="BN38" s="1"/>
  <c r="BS38"/>
  <c r="BU38"/>
  <c r="BW38"/>
  <c r="BM39"/>
  <c r="BN39" s="1"/>
  <c r="BS39"/>
  <c r="BU39"/>
  <c r="BW39"/>
  <c r="BM40"/>
  <c r="BN40" s="1"/>
  <c r="BS40"/>
  <c r="BU40"/>
  <c r="BW40"/>
  <c r="BM43"/>
  <c r="BN43" s="1"/>
  <c r="BS43"/>
  <c r="BU43"/>
  <c r="BW43"/>
  <c r="BM44"/>
  <c r="BN44" s="1"/>
  <c r="BS44"/>
  <c r="BU44"/>
  <c r="BW44"/>
  <c r="BM45"/>
  <c r="BN45" s="1"/>
  <c r="BS45"/>
  <c r="BU45"/>
  <c r="BW45"/>
  <c r="BM47"/>
  <c r="BN47" s="1"/>
  <c r="BS47"/>
  <c r="BU47"/>
  <c r="BW47"/>
  <c r="BM48"/>
  <c r="BN48" s="1"/>
  <c r="BS48"/>
  <c r="BU48"/>
  <c r="BW48"/>
  <c r="BM49"/>
  <c r="BN49" s="1"/>
  <c r="BS49"/>
  <c r="BU49"/>
  <c r="BW49"/>
  <c r="BU3"/>
  <c r="BS3"/>
  <c r="BL3"/>
  <c r="BL5"/>
  <c r="BL6"/>
  <c r="BL7"/>
  <c r="BL8"/>
  <c r="BL10"/>
  <c r="BL11"/>
  <c r="BL12"/>
  <c r="BL13"/>
  <c r="BL14"/>
  <c r="BL16"/>
  <c r="BL17"/>
  <c r="BL18"/>
  <c r="BL20"/>
  <c r="BL21"/>
  <c r="BL22"/>
  <c r="BL25"/>
  <c r="BL26"/>
  <c r="BL27"/>
  <c r="BL30"/>
  <c r="BL31"/>
  <c r="BL34"/>
  <c r="BL35"/>
  <c r="BL36"/>
  <c r="BL38"/>
  <c r="BL39"/>
  <c r="BL40"/>
  <c r="BL43"/>
  <c r="BL44"/>
  <c r="BL45"/>
  <c r="BL47"/>
  <c r="BL48"/>
  <c r="BL49"/>
  <c r="BI49"/>
  <c r="BG49"/>
  <c r="BI48"/>
  <c r="BG48"/>
  <c r="BI47"/>
  <c r="BG47"/>
  <c r="BI45"/>
  <c r="BG45"/>
  <c r="BI44"/>
  <c r="BG44"/>
  <c r="BI43"/>
  <c r="BG43"/>
  <c r="BI40"/>
  <c r="BG40"/>
  <c r="BI39"/>
  <c r="BG39"/>
  <c r="BI38"/>
  <c r="BG38"/>
  <c r="BI36"/>
  <c r="BG36"/>
  <c r="BI35"/>
  <c r="BG35"/>
  <c r="BI34"/>
  <c r="BG34"/>
  <c r="BI31"/>
  <c r="BG31"/>
  <c r="BI30"/>
  <c r="BG30"/>
  <c r="BI27"/>
  <c r="BG27"/>
  <c r="BI26"/>
  <c r="BG26"/>
  <c r="BI25"/>
  <c r="BG25"/>
  <c r="BI22"/>
  <c r="BG22"/>
  <c r="BI21"/>
  <c r="BG21"/>
  <c r="BI20"/>
  <c r="BG20"/>
  <c r="BI18"/>
  <c r="BG18"/>
  <c r="BI17"/>
  <c r="BG17"/>
  <c r="BI16"/>
  <c r="BG16"/>
  <c r="BI14"/>
  <c r="BG14"/>
  <c r="BI13"/>
  <c r="BG13"/>
  <c r="BI12"/>
  <c r="BG12"/>
  <c r="BI11"/>
  <c r="BG11"/>
  <c r="BI10"/>
  <c r="BG10"/>
  <c r="BI8"/>
  <c r="BG8"/>
  <c r="BI7"/>
  <c r="BG7"/>
  <c r="BI6"/>
  <c r="BG6"/>
  <c r="BI3"/>
  <c r="BG3"/>
  <c r="BW3" l="1"/>
  <c r="BN3"/>
  <c r="C49"/>
  <c r="BV49" s="1"/>
  <c r="C48"/>
  <c r="BT48" s="1"/>
  <c r="C47"/>
  <c r="BR47" s="1"/>
  <c r="C45"/>
  <c r="BP45" s="1"/>
  <c r="BQ45" s="1"/>
  <c r="C44"/>
  <c r="BR44" s="1"/>
  <c r="C43"/>
  <c r="BV43" s="1"/>
  <c r="C40"/>
  <c r="C39"/>
  <c r="C38"/>
  <c r="BP38" s="1"/>
  <c r="BQ38" s="1"/>
  <c r="C36"/>
  <c r="BP36" s="1"/>
  <c r="BQ36" s="1"/>
  <c r="C35"/>
  <c r="BV35" s="1"/>
  <c r="C34"/>
  <c r="BP34" s="1"/>
  <c r="BQ34" s="1"/>
  <c r="C31"/>
  <c r="C30"/>
  <c r="C27"/>
  <c r="BV27" s="1"/>
  <c r="C26"/>
  <c r="C25"/>
  <c r="C22"/>
  <c r="BV22" s="1"/>
  <c r="C21"/>
  <c r="BP21" s="1"/>
  <c r="BQ21" s="1"/>
  <c r="C20"/>
  <c r="BR20" s="1"/>
  <c r="C18"/>
  <c r="BT18" s="1"/>
  <c r="C17"/>
  <c r="C16"/>
  <c r="BR16" s="1"/>
  <c r="C14"/>
  <c r="BP14" s="1"/>
  <c r="BQ14" s="1"/>
  <c r="C13"/>
  <c r="BT13" s="1"/>
  <c r="C12"/>
  <c r="BP12" s="1"/>
  <c r="BQ12" s="1"/>
  <c r="C11"/>
  <c r="BT11" s="1"/>
  <c r="C10"/>
  <c r="C8"/>
  <c r="BR8" s="1"/>
  <c r="C7"/>
  <c r="BT7" s="1"/>
  <c r="C6"/>
  <c r="BP6" s="1"/>
  <c r="BQ6" s="1"/>
  <c r="C3"/>
  <c r="BK42"/>
  <c r="BK33"/>
  <c r="BK24"/>
  <c r="BK15"/>
  <c r="BK9"/>
  <c r="BK4"/>
  <c r="BK5"/>
  <c r="BK6"/>
  <c r="BK7"/>
  <c r="BK8"/>
  <c r="BK10"/>
  <c r="BK11"/>
  <c r="BK12"/>
  <c r="BK13"/>
  <c r="BK14"/>
  <c r="BK16"/>
  <c r="BK17"/>
  <c r="BK18"/>
  <c r="BK20"/>
  <c r="BK21"/>
  <c r="BK22"/>
  <c r="BK25"/>
  <c r="BK26"/>
  <c r="BK27"/>
  <c r="BK30"/>
  <c r="BK31"/>
  <c r="BK34"/>
  <c r="BK35"/>
  <c r="BK36"/>
  <c r="BK38"/>
  <c r="BK39"/>
  <c r="BK40"/>
  <c r="BK43"/>
  <c r="BK44"/>
  <c r="BK45"/>
  <c r="BK47"/>
  <c r="BK48"/>
  <c r="BK49"/>
  <c r="BK3"/>
  <c r="BR45" l="1"/>
  <c r="BP47"/>
  <c r="BQ47" s="1"/>
  <c r="BV26"/>
  <c r="BV30"/>
  <c r="BR25"/>
  <c r="BV31"/>
  <c r="BT49"/>
  <c r="BT8"/>
  <c r="BT14"/>
  <c r="BT47"/>
  <c r="BV25"/>
  <c r="BV45"/>
  <c r="BR18"/>
  <c r="BT20"/>
  <c r="BP43"/>
  <c r="BQ43" s="1"/>
  <c r="BP31"/>
  <c r="BQ31" s="1"/>
  <c r="BP26"/>
  <c r="BQ26" s="1"/>
  <c r="BX39"/>
  <c r="BX10"/>
  <c r="BV17"/>
  <c r="BX17"/>
  <c r="BX40"/>
  <c r="BV40"/>
  <c r="BR6"/>
  <c r="BT12"/>
  <c r="BT26"/>
  <c r="BR22"/>
  <c r="BT45"/>
  <c r="BT31"/>
  <c r="BV13"/>
  <c r="BP48"/>
  <c r="BQ48" s="1"/>
  <c r="BV47"/>
  <c r="BT27"/>
  <c r="BV38"/>
  <c r="BR35"/>
  <c r="BX18"/>
  <c r="BX30"/>
  <c r="BX43"/>
  <c r="BR10"/>
  <c r="BR13"/>
  <c r="BP27"/>
  <c r="BQ27" s="1"/>
  <c r="BR27"/>
  <c r="BV12"/>
  <c r="BR34"/>
  <c r="BT22"/>
  <c r="BP49"/>
  <c r="BQ49" s="1"/>
  <c r="BT38"/>
  <c r="BV8"/>
  <c r="BP30"/>
  <c r="BQ30" s="1"/>
  <c r="BV34"/>
  <c r="BX11"/>
  <c r="BX20"/>
  <c r="BX31"/>
  <c r="BX44"/>
  <c r="BR12"/>
  <c r="BR17"/>
  <c r="BT6"/>
  <c r="BV16"/>
  <c r="BT30"/>
  <c r="BR38"/>
  <c r="BR48"/>
  <c r="BR49"/>
  <c r="BP40"/>
  <c r="BQ40" s="1"/>
  <c r="BV18"/>
  <c r="BX16"/>
  <c r="BX21"/>
  <c r="BX34"/>
  <c r="BX45"/>
  <c r="BR21"/>
  <c r="BR7"/>
  <c r="BP18"/>
  <c r="BQ18" s="1"/>
  <c r="BR31"/>
  <c r="BP8"/>
  <c r="BQ8" s="1"/>
  <c r="BV6"/>
  <c r="BR14"/>
  <c r="BR43"/>
  <c r="BV36"/>
  <c r="BR39"/>
  <c r="BT39"/>
  <c r="BP11"/>
  <c r="BQ11" s="1"/>
  <c r="BX6"/>
  <c r="BX12"/>
  <c r="BX22"/>
  <c r="BP35"/>
  <c r="BQ35" s="1"/>
  <c r="BX35"/>
  <c r="BX47"/>
  <c r="BR26"/>
  <c r="BT35"/>
  <c r="BV20"/>
  <c r="BV39"/>
  <c r="BT36"/>
  <c r="BV21"/>
  <c r="BP16"/>
  <c r="BQ16" s="1"/>
  <c r="BT43"/>
  <c r="BP17"/>
  <c r="BQ17" s="1"/>
  <c r="BX13"/>
  <c r="BP25"/>
  <c r="BQ25" s="1"/>
  <c r="BX25"/>
  <c r="BX36"/>
  <c r="BX48"/>
  <c r="BR30"/>
  <c r="BR36"/>
  <c r="BT10"/>
  <c r="BT21"/>
  <c r="BV44"/>
  <c r="BP20"/>
  <c r="BQ20" s="1"/>
  <c r="BT34"/>
  <c r="BT16"/>
  <c r="BP10"/>
  <c r="BQ10" s="1"/>
  <c r="BT44"/>
  <c r="BP13"/>
  <c r="BQ13" s="1"/>
  <c r="BT25"/>
  <c r="BX27"/>
  <c r="BX7"/>
  <c r="BX8"/>
  <c r="BX14"/>
  <c r="BX26"/>
  <c r="BX38"/>
  <c r="BX49"/>
  <c r="BR40"/>
  <c r="BR11"/>
  <c r="BP22"/>
  <c r="BQ22" s="1"/>
  <c r="BV48"/>
  <c r="BT17"/>
  <c r="BT40"/>
  <c r="BV10"/>
  <c r="BP44"/>
  <c r="BQ44" s="1"/>
  <c r="BV7"/>
  <c r="BP39"/>
  <c r="BQ39" s="1"/>
  <c r="BV11"/>
  <c r="BP7"/>
  <c r="BQ7" s="1"/>
  <c r="BV14"/>
  <c r="BT3"/>
  <c r="BX3"/>
  <c r="BR3"/>
  <c r="BP3"/>
  <c r="BQ3" s="1"/>
  <c r="BV3"/>
</calcChain>
</file>

<file path=xl/sharedStrings.xml><?xml version="1.0" encoding="utf-8"?>
<sst xmlns="http://schemas.openxmlformats.org/spreadsheetml/2006/main" count="208" uniqueCount="92">
  <si>
    <t>MEAN</t>
  </si>
  <si>
    <t>SD</t>
  </si>
  <si>
    <t>N</t>
  </si>
  <si>
    <t>pt</t>
  </si>
  <si>
    <t>–</t>
  </si>
  <si>
    <t>µm</t>
  </si>
  <si>
    <t>Holotype</t>
  </si>
  <si>
    <t>CHARACTER</t>
  </si>
  <si>
    <t>RANGE</t>
  </si>
  <si>
    <t>SPECIMEN</t>
  </si>
  <si>
    <t>Body length</t>
  </si>
  <si>
    <t xml:space="preserve">     Buccal tube length</t>
  </si>
  <si>
    <t xml:space="preserve">     Stylet support insertion point</t>
  </si>
  <si>
    <t xml:space="preserve">     Buccal tube external width</t>
  </si>
  <si>
    <t xml:space="preserve">     Buccal tube internal width</t>
  </si>
  <si>
    <t xml:space="preserve">     Macroplacoid 1</t>
  </si>
  <si>
    <t xml:space="preserve">     Macroplacoid 2</t>
  </si>
  <si>
    <t xml:space="preserve">     Macroplacoid row</t>
  </si>
  <si>
    <t xml:space="preserve">     Placoid row</t>
  </si>
  <si>
    <t xml:space="preserve">     Septulum</t>
  </si>
  <si>
    <t>Claw 1 lengths</t>
  </si>
  <si>
    <t xml:space="preserve">     External base</t>
  </si>
  <si>
    <t xml:space="preserve">     External primary branch</t>
  </si>
  <si>
    <t xml:space="preserve">     External secondary branch</t>
  </si>
  <si>
    <t xml:space="preserve">     Internal base</t>
  </si>
  <si>
    <t xml:space="preserve">     Internal primary branch</t>
  </si>
  <si>
    <t xml:space="preserve">     Internal secondary branch</t>
  </si>
  <si>
    <t>Claw 2 lengths</t>
  </si>
  <si>
    <t>Claw 3 lengths</t>
  </si>
  <si>
    <t>Claw 4 lengths</t>
  </si>
  <si>
    <t xml:space="preserve">     Anterior base</t>
  </si>
  <si>
    <t xml:space="preserve">     Anterior primary branch</t>
  </si>
  <si>
    <t xml:space="preserve">     Anterior secondary branch</t>
  </si>
  <si>
    <t xml:space="preserve">     Posterior base</t>
  </si>
  <si>
    <t xml:space="preserve">     Posterior primary branch</t>
  </si>
  <si>
    <t xml:space="preserve">     Posterior secondary branch</t>
  </si>
  <si>
    <t>Buccopharyngeal tube</t>
  </si>
  <si>
    <t>Placoid lengths</t>
  </si>
  <si>
    <t>INSTRUCTIONS and TERMS OF USE</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</si>
  <si>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</si>
  <si>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</si>
  <si>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</si>
  <si>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</si>
  <si>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</si>
  <si>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Data from the sheet "individuals" are automatically copied to the four remaining "stats" sheets. Data in those sheets are arranged for statistical analyses in the majority of statistical software.</t>
  </si>
  <si>
    <t>Species</t>
  </si>
  <si>
    <t>Population</t>
  </si>
  <si>
    <r>
      <t xml:space="preserve">This is a morphometric template for species of the Tardigrada Order </t>
    </r>
    <r>
      <rPr>
        <b/>
        <sz val="12"/>
        <rFont val="Calibri"/>
        <family val="2"/>
        <charset val="238"/>
      </rPr>
      <t>Parachela.</t>
    </r>
  </si>
  <si>
    <t>Author</t>
  </si>
  <si>
    <t>Date</t>
  </si>
  <si>
    <t>Type series</t>
  </si>
  <si>
    <t>The "individuals" sheet automatically calculates basic statistics (number of measurements, range, mean and SD). The table with these statistics is placed after the last (30th) specimen. The summary table can be then copied and pasted directly to MS Word.</t>
  </si>
  <si>
    <r>
      <t xml:space="preserve">This template can be freely used but each published use must be credited as </t>
    </r>
    <r>
      <rPr>
        <b/>
        <sz val="12"/>
        <rFont val="Calibri"/>
        <family val="2"/>
        <charset val="238"/>
      </rPr>
      <t xml:space="preserve">Morphometric data were handled using the Parachela ver. 1.4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</si>
  <si>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 xml:space="preserve">     External total</t>
  </si>
  <si>
    <t xml:space="preserve">     Internal total</t>
  </si>
  <si>
    <t xml:space="preserve">     Anterior total</t>
  </si>
  <si>
    <t xml:space="preserve">     Posterior total</t>
  </si>
  <si>
    <t>254(2)</t>
  </si>
  <si>
    <t>254(3)</t>
  </si>
  <si>
    <t>254(4)</t>
  </si>
  <si>
    <t>254(1)</t>
  </si>
  <si>
    <t>254(5)</t>
  </si>
  <si>
    <t>254(6)</t>
  </si>
  <si>
    <t>254(7)</t>
  </si>
  <si>
    <t>254(8)</t>
  </si>
  <si>
    <t>254(9)</t>
  </si>
  <si>
    <t>254(10)</t>
  </si>
  <si>
    <t>254(11)</t>
  </si>
  <si>
    <t>254(12)</t>
  </si>
  <si>
    <t>254(13)</t>
  </si>
  <si>
    <t>254(13-2)</t>
  </si>
  <si>
    <t>254(16-1)</t>
  </si>
  <si>
    <t>254(16-2)</t>
  </si>
  <si>
    <t>254(16-3)</t>
  </si>
  <si>
    <t>254(16-4)</t>
  </si>
  <si>
    <t>254(16-5)</t>
  </si>
  <si>
    <t>254(16-6)</t>
  </si>
  <si>
    <t>254(17)</t>
  </si>
  <si>
    <t>254(21)</t>
  </si>
  <si>
    <t>254(22)</t>
  </si>
  <si>
    <t>254(23-2)</t>
  </si>
  <si>
    <t>254(24)</t>
  </si>
  <si>
    <t>254(15)</t>
  </si>
  <si>
    <t>254(26)</t>
  </si>
  <si>
    <t>254(27)</t>
  </si>
  <si>
    <t>254(29)</t>
  </si>
  <si>
    <t>254(32) (HOL)</t>
  </si>
  <si>
    <t>Hypsibius repentinus</t>
  </si>
  <si>
    <t>Sweden</t>
  </si>
  <si>
    <t>YES</t>
  </si>
  <si>
    <t>Denis Tumanov</t>
  </si>
  <si>
    <t>25.02.2021</t>
  </si>
</sst>
</file>

<file path=xl/styles.xml><?xml version="1.0" encoding="utf-8"?>
<styleSheet xmlns="http://schemas.openxmlformats.org/spreadsheetml/2006/main">
  <numFmts count="1">
    <numFmt numFmtId="164" formatCode="0.0"/>
  </numFmts>
  <fonts count="22">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u/>
      <sz val="10"/>
      <color theme="10"/>
      <name val="Arial CE"/>
      <charset val="238"/>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i/>
      <sz val="10"/>
      <color rgb="FF0000CC"/>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0"/>
      <color rgb="FF008000"/>
      <name val="Calibri"/>
      <family val="2"/>
      <charset val="238"/>
      <scheme val="minor"/>
    </font>
    <font>
      <b/>
      <sz val="14"/>
      <color rgb="FFFF0000"/>
      <name val="Calibri"/>
      <family val="2"/>
      <charset val="238"/>
      <scheme val="minor"/>
    </font>
    <font>
      <sz val="16"/>
      <name val="Arial CE"/>
      <charset val="238"/>
    </font>
    <font>
      <b/>
      <i/>
      <sz val="16"/>
      <name val="Arial CE"/>
      <charset val="238"/>
    </font>
    <font>
      <b/>
      <sz val="16"/>
      <name val="Arial CE"/>
      <charset val="238"/>
    </font>
    <font>
      <b/>
      <sz val="16"/>
      <color rgb="FF777777"/>
      <name val="Arial CE"/>
      <charset val="238"/>
    </font>
    <font>
      <b/>
      <i/>
      <sz val="10"/>
      <color rgb="FF0000CC"/>
      <name val="Calibri"/>
      <family val="2"/>
      <charset val="238"/>
      <scheme val="minor"/>
    </font>
    <font>
      <b/>
      <sz val="10"/>
      <color rgb="FF008000"/>
      <name val="Calibri"/>
      <family val="2"/>
      <charset val="238"/>
      <scheme val="minor"/>
    </font>
  </fonts>
  <fills count="9">
    <fill>
      <patternFill patternType="none"/>
    </fill>
    <fill>
      <patternFill patternType="gray125"/>
    </fill>
    <fill>
      <patternFill patternType="solid">
        <fgColor rgb="FF969696"/>
        <bgColor indexed="64"/>
      </patternFill>
    </fill>
    <fill>
      <patternFill patternType="solid">
        <fgColor rgb="FFFFFFCC"/>
        <bgColor indexed="64"/>
      </patternFill>
    </fill>
    <fill>
      <patternFill patternType="solid">
        <fgColor rgb="FFFFFF00"/>
        <bgColor indexed="64"/>
      </patternFill>
    </fill>
    <fill>
      <patternFill patternType="solid">
        <fgColor rgb="FF333333"/>
        <bgColor indexed="64"/>
      </patternFill>
    </fill>
    <fill>
      <patternFill patternType="solid">
        <fgColor rgb="FFC0C0C0"/>
        <bgColor indexed="64"/>
      </patternFill>
    </fill>
    <fill>
      <patternFill patternType="solid">
        <fgColor rgb="FFFFFFFF"/>
        <bgColor indexed="64"/>
      </patternFill>
    </fill>
    <fill>
      <patternFill patternType="solid">
        <fgColor theme="6"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double">
        <color indexed="64"/>
      </right>
      <top style="medium">
        <color indexed="64"/>
      </top>
      <bottom/>
      <diagonal/>
    </border>
    <border>
      <left/>
      <right style="thin">
        <color indexed="64"/>
      </right>
      <top style="medium">
        <color indexed="64"/>
      </top>
      <bottom/>
      <diagonal/>
    </border>
  </borders>
  <cellStyleXfs count="3">
    <xf numFmtId="0" fontId="0" fillId="0" borderId="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136">
    <xf numFmtId="0" fontId="0" fillId="0" borderId="0" xfId="0"/>
    <xf numFmtId="0" fontId="6" fillId="0" borderId="1" xfId="0" applyFont="1" applyFill="1" applyBorder="1" applyAlignment="1">
      <alignment horizontal="right"/>
    </xf>
    <xf numFmtId="0" fontId="7" fillId="0" borderId="0" xfId="0" applyFont="1" applyFill="1" applyBorder="1" applyAlignment="1">
      <alignment horizontal="center"/>
    </xf>
    <xf numFmtId="0" fontId="6" fillId="0" borderId="1" xfId="0" applyFont="1" applyFill="1" applyBorder="1" applyAlignment="1">
      <alignment horizontal="left"/>
    </xf>
    <xf numFmtId="0" fontId="7" fillId="0" borderId="1" xfId="0" applyFont="1" applyFill="1" applyBorder="1" applyAlignment="1">
      <alignment horizontal="center"/>
    </xf>
    <xf numFmtId="0" fontId="6"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1" xfId="0" applyFont="1" applyFill="1" applyBorder="1" applyAlignment="1">
      <alignment horizontal="left"/>
    </xf>
    <xf numFmtId="164" fontId="7" fillId="0" borderId="1" xfId="0" applyNumberFormat="1" applyFont="1" applyFill="1" applyBorder="1" applyAlignment="1">
      <alignment horizontal="center"/>
    </xf>
    <xf numFmtId="0" fontId="7" fillId="0" borderId="5" xfId="0" applyFont="1" applyFill="1" applyBorder="1" applyAlignment="1">
      <alignment horizontal="left"/>
    </xf>
    <xf numFmtId="0" fontId="7" fillId="0" borderId="6" xfId="0"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left"/>
    </xf>
    <xf numFmtId="0" fontId="7" fillId="0" borderId="8" xfId="0" applyFont="1" applyFill="1" applyBorder="1" applyAlignment="1">
      <alignment horizontal="center" vertical="center"/>
    </xf>
    <xf numFmtId="0" fontId="7" fillId="0" borderId="0" xfId="0" applyFont="1" applyFill="1" applyBorder="1" applyAlignment="1">
      <alignment horizontal="left"/>
    </xf>
    <xf numFmtId="0" fontId="10" fillId="0" borderId="1" xfId="0" applyFont="1" applyFill="1" applyBorder="1" applyAlignment="1">
      <alignment horizontal="center"/>
    </xf>
    <xf numFmtId="164" fontId="10" fillId="0" borderId="1" xfId="0" applyNumberFormat="1" applyFont="1" applyFill="1" applyBorder="1" applyAlignment="1">
      <alignment horizontal="center"/>
    </xf>
    <xf numFmtId="0" fontId="7" fillId="0" borderId="9" xfId="0" applyFont="1" applyFill="1" applyBorder="1"/>
    <xf numFmtId="164" fontId="10" fillId="2" borderId="10" xfId="0" applyNumberFormat="1" applyFont="1" applyFill="1" applyBorder="1" applyAlignment="1">
      <alignment horizontal="center"/>
    </xf>
    <xf numFmtId="1" fontId="9" fillId="0" borderId="6" xfId="0" applyNumberFormat="1" applyFont="1" applyFill="1" applyBorder="1" applyAlignment="1">
      <alignment horizontal="left" vertical="center"/>
    </xf>
    <xf numFmtId="1" fontId="9" fillId="0" borderId="6" xfId="0" applyNumberFormat="1" applyFont="1" applyFill="1" applyBorder="1" applyAlignment="1">
      <alignment horizontal="center" vertical="center"/>
    </xf>
    <xf numFmtId="1" fontId="9" fillId="0" borderId="5" xfId="0" applyNumberFormat="1" applyFont="1" applyFill="1" applyBorder="1" applyAlignment="1">
      <alignment horizontal="center" vertical="center"/>
    </xf>
    <xf numFmtId="1"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right" vertical="center"/>
    </xf>
    <xf numFmtId="1" fontId="7" fillId="0" borderId="1" xfId="0" applyNumberFormat="1" applyFont="1" applyFill="1" applyBorder="1" applyAlignment="1">
      <alignment horizontal="center"/>
    </xf>
    <xf numFmtId="1" fontId="10" fillId="0" borderId="1" xfId="0" applyNumberFormat="1" applyFont="1" applyFill="1" applyBorder="1" applyAlignment="1">
      <alignment horizontal="center"/>
    </xf>
    <xf numFmtId="1" fontId="7" fillId="0" borderId="6" xfId="0" applyNumberFormat="1" applyFont="1" applyFill="1" applyBorder="1" applyAlignment="1">
      <alignment horizontal="center" vertical="center"/>
    </xf>
    <xf numFmtId="1" fontId="7" fillId="0" borderId="0" xfId="0" applyNumberFormat="1" applyFont="1" applyFill="1" applyBorder="1" applyAlignment="1">
      <alignment horizontal="right" vertical="center"/>
    </xf>
    <xf numFmtId="1" fontId="7" fillId="0" borderId="0" xfId="0" applyNumberFormat="1" applyFont="1" applyFill="1" applyBorder="1" applyAlignment="1">
      <alignment horizontal="center" vertical="center"/>
    </xf>
    <xf numFmtId="1" fontId="7" fillId="0" borderId="0" xfId="0" applyNumberFormat="1" applyFont="1" applyFill="1" applyBorder="1" applyAlignment="1">
      <alignment horizontal="left" vertical="center"/>
    </xf>
    <xf numFmtId="0" fontId="0" fillId="0" borderId="0" xfId="0" applyAlignment="1">
      <alignment vertical="top"/>
    </xf>
    <xf numFmtId="0" fontId="11" fillId="3" borderId="11" xfId="0" applyFont="1" applyFill="1" applyBorder="1" applyAlignment="1">
      <alignment horizontal="center" vertical="top" wrapText="1"/>
    </xf>
    <xf numFmtId="0" fontId="12" fillId="3" borderId="12" xfId="0" applyFont="1" applyFill="1" applyBorder="1" applyAlignment="1">
      <alignment horizontal="left" vertical="top" wrapText="1"/>
    </xf>
    <xf numFmtId="0" fontId="11" fillId="3" borderId="13" xfId="0" applyFont="1" applyFill="1" applyBorder="1" applyAlignment="1">
      <alignment horizontal="center" vertical="top" wrapText="1"/>
    </xf>
    <xf numFmtId="0" fontId="12" fillId="3" borderId="14" xfId="0" applyFont="1" applyFill="1" applyBorder="1" applyAlignment="1">
      <alignment horizontal="left" vertical="top" wrapText="1"/>
    </xf>
    <xf numFmtId="0" fontId="12" fillId="3" borderId="15" xfId="0" applyFont="1" applyFill="1" applyBorder="1" applyAlignment="1">
      <alignment horizontal="left" vertical="top" wrapText="1"/>
    </xf>
    <xf numFmtId="0" fontId="13" fillId="4" borderId="13" xfId="0" applyFont="1" applyFill="1" applyBorder="1" applyAlignment="1">
      <alignment horizontal="center" vertical="top" wrapText="1"/>
    </xf>
    <xf numFmtId="0" fontId="12" fillId="4" borderId="15" xfId="0" applyFont="1" applyFill="1" applyBorder="1" applyAlignment="1">
      <alignment horizontal="left" vertical="top" wrapText="1"/>
    </xf>
    <xf numFmtId="0" fontId="11" fillId="3" borderId="16" xfId="0" applyFont="1" applyFill="1" applyBorder="1" applyAlignment="1">
      <alignment horizontal="center" vertical="top" wrapText="1"/>
    </xf>
    <xf numFmtId="0" fontId="12" fillId="3" borderId="17" xfId="1" applyFont="1" applyFill="1" applyBorder="1" applyAlignment="1" applyProtection="1">
      <alignment horizontal="left" vertical="top" wrapText="1"/>
    </xf>
    <xf numFmtId="1" fontId="7" fillId="0" borderId="18" xfId="0" applyNumberFormat="1" applyFont="1" applyFill="1" applyBorder="1" applyAlignment="1">
      <alignment horizontal="center" vertical="center"/>
    </xf>
    <xf numFmtId="164" fontId="7" fillId="0" borderId="0" xfId="0" applyNumberFormat="1" applyFont="1" applyFill="1" applyBorder="1" applyAlignment="1">
      <alignment horizontal="right" vertical="center"/>
    </xf>
    <xf numFmtId="164" fontId="7" fillId="0" borderId="0" xfId="0" applyNumberFormat="1" applyFont="1" applyFill="1" applyBorder="1" applyAlignment="1">
      <alignment horizontal="left" vertical="center"/>
    </xf>
    <xf numFmtId="164" fontId="9" fillId="0" borderId="0" xfId="0" applyNumberFormat="1" applyFont="1" applyFill="1" applyBorder="1" applyAlignment="1">
      <alignment horizontal="right" vertical="center"/>
    </xf>
    <xf numFmtId="164" fontId="9" fillId="0" borderId="6" xfId="0" applyNumberFormat="1" applyFont="1" applyFill="1" applyBorder="1" applyAlignment="1">
      <alignment horizontal="left" vertical="center"/>
    </xf>
    <xf numFmtId="164" fontId="7" fillId="0" borderId="18" xfId="0" applyNumberFormat="1" applyFont="1" applyFill="1" applyBorder="1" applyAlignment="1">
      <alignment horizontal="center" vertical="center"/>
    </xf>
    <xf numFmtId="164" fontId="9" fillId="0" borderId="6" xfId="0" applyNumberFormat="1" applyFont="1" applyFill="1" applyBorder="1" applyAlignment="1">
      <alignment horizontal="center" vertical="center"/>
    </xf>
    <xf numFmtId="164" fontId="9" fillId="0" borderId="5" xfId="0" applyNumberFormat="1" applyFont="1" applyFill="1" applyBorder="1" applyAlignment="1">
      <alignment horizontal="center" vertical="center"/>
    </xf>
    <xf numFmtId="164" fontId="7" fillId="0" borderId="19" xfId="0" applyNumberFormat="1" applyFont="1" applyFill="1" applyBorder="1" applyAlignment="1">
      <alignment horizontal="right" vertical="center"/>
    </xf>
    <xf numFmtId="164" fontId="7" fillId="0" borderId="20" xfId="0" applyNumberFormat="1" applyFont="1" applyFill="1" applyBorder="1" applyAlignment="1">
      <alignment horizontal="center" vertical="center"/>
    </xf>
    <xf numFmtId="164" fontId="7" fillId="0" borderId="20" xfId="0" applyNumberFormat="1" applyFont="1" applyFill="1" applyBorder="1" applyAlignment="1">
      <alignment horizontal="left" vertical="center"/>
    </xf>
    <xf numFmtId="164" fontId="9" fillId="0" borderId="20" xfId="0" applyNumberFormat="1" applyFont="1" applyFill="1" applyBorder="1" applyAlignment="1">
      <alignment horizontal="right" vertical="center"/>
    </xf>
    <xf numFmtId="164" fontId="9" fillId="0" borderId="20" xfId="0" applyNumberFormat="1" applyFont="1" applyFill="1" applyBorder="1" applyAlignment="1">
      <alignment horizontal="center" vertical="center"/>
    </xf>
    <xf numFmtId="164" fontId="9" fillId="0" borderId="8" xfId="0" applyNumberFormat="1" applyFont="1" applyFill="1" applyBorder="1" applyAlignment="1">
      <alignment horizontal="left" vertical="center"/>
    </xf>
    <xf numFmtId="164" fontId="7" fillId="0" borderId="19"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7" xfId="0" applyNumberFormat="1" applyFont="1" applyFill="1" applyBorder="1" applyAlignment="1">
      <alignment horizontal="center" vertical="center"/>
    </xf>
    <xf numFmtId="164" fontId="10" fillId="2" borderId="21" xfId="0" applyNumberFormat="1" applyFont="1" applyFill="1" applyBorder="1" applyAlignment="1">
      <alignment horizontal="center"/>
    </xf>
    <xf numFmtId="164" fontId="9" fillId="0" borderId="0" xfId="0" applyNumberFormat="1" applyFont="1" applyFill="1" applyBorder="1" applyAlignment="1">
      <alignment horizontal="left" vertical="center"/>
    </xf>
    <xf numFmtId="0" fontId="7" fillId="5" borderId="0" xfId="0" applyFont="1" applyFill="1" applyBorder="1" applyAlignment="1">
      <alignment vertical="top"/>
    </xf>
    <xf numFmtId="9" fontId="14" fillId="5" borderId="25" xfId="2" applyFont="1" applyFill="1" applyBorder="1" applyAlignment="1">
      <alignment horizontal="center"/>
    </xf>
    <xf numFmtId="164" fontId="10" fillId="5" borderId="25" xfId="0" applyNumberFormat="1" applyFont="1" applyFill="1" applyBorder="1" applyAlignment="1">
      <alignment horizontal="center"/>
    </xf>
    <xf numFmtId="0" fontId="7" fillId="0" borderId="1" xfId="0" applyFont="1" applyFill="1" applyBorder="1" applyAlignment="1">
      <alignment horizontal="center" vertical="center"/>
    </xf>
    <xf numFmtId="0" fontId="6" fillId="0" borderId="1" xfId="0" applyFont="1" applyFill="1" applyBorder="1" applyAlignment="1">
      <alignment horizontal="center"/>
    </xf>
    <xf numFmtId="1" fontId="6" fillId="0" borderId="1" xfId="0" applyNumberFormat="1" applyFont="1" applyFill="1" applyBorder="1" applyAlignment="1">
      <alignment horizontal="center"/>
    </xf>
    <xf numFmtId="0" fontId="16" fillId="6" borderId="0" xfId="0" applyFont="1" applyFill="1"/>
    <xf numFmtId="49" fontId="17" fillId="7" borderId="0" xfId="0" applyNumberFormat="1" applyFont="1" applyFill="1" applyAlignment="1">
      <alignment horizontal="right" vertical="top"/>
    </xf>
    <xf numFmtId="49" fontId="18" fillId="7" borderId="0" xfId="0" applyNumberFormat="1" applyFont="1" applyFill="1" applyAlignment="1">
      <alignment horizontal="right" vertical="top"/>
    </xf>
    <xf numFmtId="49" fontId="18" fillId="6" borderId="0" xfId="0" applyNumberFormat="1" applyFont="1" applyFill="1" applyAlignment="1">
      <alignment horizontal="right" vertical="top"/>
    </xf>
    <xf numFmtId="0" fontId="19" fillId="7" borderId="0" xfId="0" applyFont="1" applyFill="1" applyAlignment="1">
      <alignment vertical="top"/>
    </xf>
    <xf numFmtId="0" fontId="19" fillId="6" borderId="0" xfId="0" applyFont="1" applyFill="1" applyAlignment="1">
      <alignment vertical="top"/>
    </xf>
    <xf numFmtId="0" fontId="20" fillId="0" borderId="1" xfId="0" applyFont="1" applyFill="1" applyBorder="1" applyAlignment="1">
      <alignment horizontal="center"/>
    </xf>
    <xf numFmtId="1" fontId="20" fillId="0" borderId="1" xfId="0" applyNumberFormat="1" applyFont="1" applyFill="1" applyBorder="1" applyAlignment="1">
      <alignment horizontal="center"/>
    </xf>
    <xf numFmtId="164" fontId="6" fillId="2" borderId="9" xfId="0" applyNumberFormat="1" applyFont="1" applyFill="1" applyBorder="1" applyAlignment="1">
      <alignment horizontal="center"/>
    </xf>
    <xf numFmtId="164" fontId="20" fillId="2" borderId="10" xfId="0" applyNumberFormat="1" applyFont="1" applyFill="1" applyBorder="1" applyAlignment="1">
      <alignment horizontal="center"/>
    </xf>
    <xf numFmtId="164" fontId="6" fillId="0" borderId="1" xfId="0" applyNumberFormat="1" applyFont="1" applyFill="1" applyBorder="1" applyAlignment="1">
      <alignment horizontal="center"/>
    </xf>
    <xf numFmtId="164" fontId="20" fillId="0" borderId="1" xfId="0" applyNumberFormat="1" applyFont="1" applyFill="1" applyBorder="1" applyAlignment="1">
      <alignment horizontal="center"/>
    </xf>
    <xf numFmtId="9" fontId="21" fillId="5" borderId="25" xfId="2" applyFont="1" applyFill="1" applyBorder="1" applyAlignment="1">
      <alignment horizontal="center"/>
    </xf>
    <xf numFmtId="164" fontId="20" fillId="5" borderId="25" xfId="0" applyNumberFormat="1" applyFont="1" applyFill="1" applyBorder="1" applyAlignment="1">
      <alignment horizontal="center"/>
    </xf>
    <xf numFmtId="0" fontId="6" fillId="0" borderId="0" xfId="0" applyFont="1" applyFill="1" applyBorder="1" applyAlignment="1">
      <alignment horizontal="center"/>
    </xf>
    <xf numFmtId="0" fontId="7" fillId="0" borderId="1" xfId="0" applyFont="1" applyFill="1" applyBorder="1" applyAlignment="1">
      <alignment horizontal="center"/>
    </xf>
    <xf numFmtId="0" fontId="7" fillId="8" borderId="1" xfId="0" applyFont="1" applyFill="1" applyBorder="1" applyAlignment="1">
      <alignment horizontal="left"/>
    </xf>
    <xf numFmtId="164" fontId="6" fillId="8" borderId="1" xfId="0" applyNumberFormat="1" applyFont="1" applyFill="1" applyBorder="1" applyAlignment="1">
      <alignment horizontal="center"/>
    </xf>
    <xf numFmtId="164" fontId="20" fillId="8" borderId="1" xfId="0" applyNumberFormat="1" applyFont="1" applyFill="1" applyBorder="1" applyAlignment="1">
      <alignment horizontal="center"/>
    </xf>
    <xf numFmtId="164" fontId="7" fillId="8" borderId="1" xfId="0" applyNumberFormat="1" applyFont="1" applyFill="1" applyBorder="1" applyAlignment="1">
      <alignment horizontal="center"/>
    </xf>
    <xf numFmtId="164" fontId="10" fillId="8" borderId="1" xfId="0" applyNumberFormat="1" applyFont="1" applyFill="1" applyBorder="1" applyAlignment="1">
      <alignment horizontal="center"/>
    </xf>
    <xf numFmtId="0" fontId="7" fillId="8" borderId="0" xfId="0" applyFont="1" applyFill="1" applyBorder="1" applyAlignment="1">
      <alignment horizontal="center"/>
    </xf>
    <xf numFmtId="0" fontId="7" fillId="8" borderId="5" xfId="0" applyFont="1" applyFill="1" applyBorder="1" applyAlignment="1">
      <alignment horizontal="left"/>
    </xf>
    <xf numFmtId="0" fontId="7" fillId="8" borderId="6" xfId="0" applyFont="1" applyFill="1" applyBorder="1" applyAlignment="1">
      <alignment horizontal="center" vertical="center"/>
    </xf>
    <xf numFmtId="164" fontId="7" fillId="8" borderId="0" xfId="0" applyNumberFormat="1" applyFont="1" applyFill="1" applyBorder="1" applyAlignment="1">
      <alignment horizontal="right" vertical="center"/>
    </xf>
    <xf numFmtId="164" fontId="7" fillId="8" borderId="0" xfId="0" applyNumberFormat="1" applyFont="1" applyFill="1" applyBorder="1" applyAlignment="1">
      <alignment horizontal="center" vertical="center"/>
    </xf>
    <xf numFmtId="164" fontId="7" fillId="8" borderId="0" xfId="0" applyNumberFormat="1" applyFont="1" applyFill="1" applyBorder="1" applyAlignment="1">
      <alignment horizontal="left" vertical="center"/>
    </xf>
    <xf numFmtId="164" fontId="9" fillId="8" borderId="0" xfId="0" applyNumberFormat="1" applyFont="1" applyFill="1" applyBorder="1" applyAlignment="1">
      <alignment horizontal="right" vertical="center"/>
    </xf>
    <xf numFmtId="164" fontId="9" fillId="8" borderId="0" xfId="0" applyNumberFormat="1" applyFont="1" applyFill="1" applyBorder="1" applyAlignment="1">
      <alignment horizontal="center" vertical="center"/>
    </xf>
    <xf numFmtId="164" fontId="9" fillId="8" borderId="6" xfId="0" applyNumberFormat="1" applyFont="1" applyFill="1" applyBorder="1" applyAlignment="1">
      <alignment horizontal="left" vertical="center"/>
    </xf>
    <xf numFmtId="164" fontId="7" fillId="8" borderId="18" xfId="0" applyNumberFormat="1" applyFont="1" applyFill="1" applyBorder="1" applyAlignment="1">
      <alignment horizontal="center" vertical="center"/>
    </xf>
    <xf numFmtId="164" fontId="9" fillId="8" borderId="6" xfId="0" applyNumberFormat="1" applyFont="1" applyFill="1" applyBorder="1" applyAlignment="1">
      <alignment horizontal="center" vertical="center"/>
    </xf>
    <xf numFmtId="164" fontId="9" fillId="8" borderId="5" xfId="0" applyNumberFormat="1" applyFont="1" applyFill="1" applyBorder="1" applyAlignment="1">
      <alignment horizontal="center" vertical="center"/>
    </xf>
    <xf numFmtId="164" fontId="6" fillId="8" borderId="9" xfId="0" applyNumberFormat="1" applyFont="1" applyFill="1" applyBorder="1" applyAlignment="1">
      <alignment horizontal="center"/>
    </xf>
    <xf numFmtId="164" fontId="7" fillId="8" borderId="10" xfId="0" applyNumberFormat="1" applyFont="1" applyFill="1" applyBorder="1" applyAlignment="1">
      <alignment horizontal="center"/>
    </xf>
    <xf numFmtId="164" fontId="6" fillId="8" borderId="25" xfId="0" applyNumberFormat="1" applyFont="1" applyFill="1" applyBorder="1" applyAlignment="1">
      <alignment horizontal="center"/>
    </xf>
    <xf numFmtId="164" fontId="7" fillId="8" borderId="25" xfId="0" applyNumberFormat="1" applyFont="1" applyFill="1" applyBorder="1" applyAlignment="1">
      <alignment horizontal="center"/>
    </xf>
    <xf numFmtId="0" fontId="7" fillId="8" borderId="7" xfId="0" applyFont="1" applyFill="1" applyBorder="1" applyAlignment="1">
      <alignment horizontal="left"/>
    </xf>
    <xf numFmtId="0" fontId="7" fillId="8" borderId="8" xfId="0" applyFont="1" applyFill="1" applyBorder="1" applyAlignment="1">
      <alignment horizontal="center" vertical="center"/>
    </xf>
    <xf numFmtId="164" fontId="7" fillId="8" borderId="19" xfId="0" applyNumberFormat="1" applyFont="1" applyFill="1" applyBorder="1" applyAlignment="1">
      <alignment horizontal="right" vertical="center"/>
    </xf>
    <xf numFmtId="164" fontId="7" fillId="8" borderId="20" xfId="0" applyNumberFormat="1" applyFont="1" applyFill="1" applyBorder="1" applyAlignment="1">
      <alignment horizontal="center" vertical="center"/>
    </xf>
    <xf numFmtId="164" fontId="7" fillId="8" borderId="20" xfId="0" applyNumberFormat="1" applyFont="1" applyFill="1" applyBorder="1" applyAlignment="1">
      <alignment horizontal="left" vertical="center"/>
    </xf>
    <xf numFmtId="164" fontId="9" fillId="8" borderId="20" xfId="0" applyNumberFormat="1" applyFont="1" applyFill="1" applyBorder="1" applyAlignment="1">
      <alignment horizontal="right" vertical="center"/>
    </xf>
    <xf numFmtId="164" fontId="9" fillId="8" borderId="20" xfId="0" applyNumberFormat="1" applyFont="1" applyFill="1" applyBorder="1" applyAlignment="1">
      <alignment horizontal="center" vertical="center"/>
    </xf>
    <xf numFmtId="164" fontId="9" fillId="8" borderId="8" xfId="0" applyNumberFormat="1" applyFont="1" applyFill="1" applyBorder="1" applyAlignment="1">
      <alignment horizontal="left" vertical="center"/>
    </xf>
    <xf numFmtId="164" fontId="7" fillId="8" borderId="19" xfId="0" applyNumberFormat="1" applyFont="1" applyFill="1" applyBorder="1" applyAlignment="1">
      <alignment horizontal="center" vertical="center"/>
    </xf>
    <xf numFmtId="164" fontId="9" fillId="8" borderId="8" xfId="0" applyNumberFormat="1" applyFont="1" applyFill="1" applyBorder="1" applyAlignment="1">
      <alignment horizontal="center" vertical="center"/>
    </xf>
    <xf numFmtId="164" fontId="9" fillId="8" borderId="7" xfId="0" applyNumberFormat="1" applyFont="1" applyFill="1" applyBorder="1" applyAlignment="1">
      <alignment horizontal="center" vertical="center"/>
    </xf>
    <xf numFmtId="0" fontId="15" fillId="3" borderId="22"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6" xfId="0" applyFont="1" applyFill="1" applyBorder="1" applyAlignment="1">
      <alignment horizontal="left" vertical="center"/>
    </xf>
    <xf numFmtId="0" fontId="6" fillId="0" borderId="4" xfId="0" applyFont="1" applyFill="1" applyBorder="1" applyAlignment="1">
      <alignment horizontal="left" vertical="center"/>
    </xf>
    <xf numFmtId="0" fontId="6" fillId="0" borderId="27" xfId="0" applyFont="1" applyFill="1" applyBorder="1" applyAlignment="1">
      <alignment horizontal="center" vertical="center"/>
    </xf>
    <xf numFmtId="0" fontId="6" fillId="0" borderId="2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1" xfId="0" applyFont="1" applyFill="1" applyBorder="1" applyAlignment="1">
      <alignment horizontal="center"/>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1" fontId="6" fillId="0" borderId="1" xfId="0" applyNumberFormat="1" applyFont="1" applyFill="1" applyBorder="1" applyAlignment="1">
      <alignment horizontal="center"/>
    </xf>
    <xf numFmtId="0" fontId="6" fillId="0" borderId="2" xfId="0" applyFont="1" applyFill="1" applyBorder="1" applyAlignment="1">
      <alignment horizontal="center" vertical="center"/>
    </xf>
    <xf numFmtId="1" fontId="6" fillId="3" borderId="1" xfId="0" applyNumberFormat="1" applyFont="1" applyFill="1" applyBorder="1" applyAlignment="1">
      <alignment horizontal="center"/>
    </xf>
    <xf numFmtId="0" fontId="7" fillId="0" borderId="9" xfId="0" applyFont="1" applyFill="1" applyBorder="1" applyAlignment="1">
      <alignment horizontal="center"/>
    </xf>
    <xf numFmtId="0" fontId="7" fillId="0" borderId="21" xfId="0" applyFont="1" applyFill="1" applyBorder="1" applyAlignment="1">
      <alignment horizontal="center"/>
    </xf>
    <xf numFmtId="0" fontId="7" fillId="0" borderId="1" xfId="0" applyFont="1" applyFill="1" applyBorder="1" applyAlignment="1">
      <alignment horizontal="center"/>
    </xf>
    <xf numFmtId="9" fontId="7" fillId="0" borderId="1" xfId="2" applyFont="1" applyFill="1" applyBorder="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9" defaultPivotStyle="PivotStyleLight16"/>
  <colors>
    <mruColors>
      <color rgb="FFC0C0C0"/>
      <color rgb="FF777777"/>
      <color rgb="FFFFFFFF"/>
      <color rgb="FF99CCFF"/>
      <color rgb="FF3366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Arkusz1">
    <tabColor rgb="FFFFFF00"/>
  </sheetPr>
  <dimension ref="B1:C11"/>
  <sheetViews>
    <sheetView tabSelected="1" workbookViewId="0">
      <selection activeCell="B2" sqref="B2:C2"/>
    </sheetView>
  </sheetViews>
  <sheetFormatPr defaultRowHeight="12.5"/>
  <cols>
    <col min="1" max="1" width="3" customWidth="1"/>
    <col min="2" max="2" width="3.81640625" style="34" customWidth="1"/>
    <col min="3" max="3" width="116.54296875" bestFit="1" customWidth="1"/>
  </cols>
  <sheetData>
    <row r="1" spans="2:3" ht="13" thickBot="1"/>
    <row r="2" spans="2:3" ht="19" thickBot="1">
      <c r="B2" s="117" t="s">
        <v>38</v>
      </c>
      <c r="C2" s="118"/>
    </row>
    <row r="3" spans="2:3" ht="15.5">
      <c r="B3" s="35">
        <v>1</v>
      </c>
      <c r="C3" s="36" t="s">
        <v>47</v>
      </c>
    </row>
    <row r="4" spans="2:3" ht="62">
      <c r="B4" s="37">
        <v>2</v>
      </c>
      <c r="C4" s="38" t="s">
        <v>43</v>
      </c>
    </row>
    <row r="5" spans="2:3" ht="46.5">
      <c r="B5" s="35">
        <v>3</v>
      </c>
      <c r="C5" s="38" t="s">
        <v>51</v>
      </c>
    </row>
    <row r="6" spans="2:3" ht="46.5">
      <c r="B6" s="37">
        <v>4</v>
      </c>
      <c r="C6" s="38" t="s">
        <v>39</v>
      </c>
    </row>
    <row r="7" spans="2:3" ht="31">
      <c r="B7" s="35">
        <v>5</v>
      </c>
      <c r="C7" s="38" t="s">
        <v>40</v>
      </c>
    </row>
    <row r="8" spans="2:3" ht="31">
      <c r="B8" s="37">
        <v>6</v>
      </c>
      <c r="C8" s="38" t="s">
        <v>44</v>
      </c>
    </row>
    <row r="9" spans="2:3" ht="31">
      <c r="B9" s="35">
        <v>7</v>
      </c>
      <c r="C9" s="39" t="s">
        <v>41</v>
      </c>
    </row>
    <row r="10" spans="2:3" ht="62">
      <c r="B10" s="40">
        <v>8</v>
      </c>
      <c r="C10" s="41" t="s">
        <v>52</v>
      </c>
    </row>
    <row r="11" spans="2:3" ht="16" thickBot="1">
      <c r="B11" s="42">
        <v>9</v>
      </c>
      <c r="C11" s="43" t="s">
        <v>42</v>
      </c>
    </row>
  </sheetData>
  <mergeCells count="1">
    <mergeCell ref="B2:C2"/>
  </mergeCells>
  <hyperlinks>
    <hyperlink ref="C11" r:id="rId1"/>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sheetPr codeName="Arkusz2">
    <tabColor rgb="FFFFFF66"/>
  </sheetPr>
  <dimension ref="B2:D7"/>
  <sheetViews>
    <sheetView zoomScale="205" zoomScaleNormal="205" workbookViewId="0">
      <selection activeCell="D7" sqref="D7"/>
    </sheetView>
  </sheetViews>
  <sheetFormatPr defaultColWidth="8.81640625" defaultRowHeight="20"/>
  <cols>
    <col min="1" max="1" width="3.81640625" style="69" customWidth="1"/>
    <col min="2" max="2" width="20.453125" style="69" bestFit="1" customWidth="1"/>
    <col min="3" max="3" width="3.81640625" style="69" customWidth="1"/>
    <col min="4" max="4" width="55.81640625" style="69" customWidth="1"/>
    <col min="5" max="16384" width="8.81640625" style="69"/>
  </cols>
  <sheetData>
    <row r="2" spans="2:4">
      <c r="B2" s="73" t="s">
        <v>45</v>
      </c>
      <c r="D2" s="70" t="s">
        <v>87</v>
      </c>
    </row>
    <row r="3" spans="2:4">
      <c r="B3" s="73" t="s">
        <v>46</v>
      </c>
      <c r="D3" s="71" t="s">
        <v>88</v>
      </c>
    </row>
    <row r="4" spans="2:4">
      <c r="B4" s="73" t="s">
        <v>50</v>
      </c>
      <c r="D4" s="71" t="s">
        <v>89</v>
      </c>
    </row>
    <row r="5" spans="2:4">
      <c r="B5" s="74"/>
      <c r="D5" s="72"/>
    </row>
    <row r="6" spans="2:4">
      <c r="B6" s="73" t="s">
        <v>48</v>
      </c>
      <c r="D6" s="71" t="s">
        <v>90</v>
      </c>
    </row>
    <row r="7" spans="2:4">
      <c r="B7" s="73" t="s">
        <v>49</v>
      </c>
      <c r="D7" s="71" t="s">
        <v>91</v>
      </c>
    </row>
  </sheetData>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sheetPr codeName="Arkusz3">
    <tabColor rgb="FF00CC00"/>
  </sheetPr>
  <dimension ref="A1:BX61"/>
  <sheetViews>
    <sheetView zoomScale="110" zoomScaleNormal="110" workbookViewId="0">
      <pane xSplit="1" ySplit="2" topLeftCell="B3" activePane="bottomRight" state="frozen"/>
      <selection pane="topRight" activeCell="B1" sqref="B1"/>
      <selection pane="bottomLeft" activeCell="A3" sqref="A3"/>
      <selection pane="bottomRight" activeCell="E65" sqref="E65"/>
    </sheetView>
  </sheetViews>
  <sheetFormatPr defaultColWidth="9.1796875" defaultRowHeight="13"/>
  <cols>
    <col min="1" max="1" width="32.1796875" style="2" bestFit="1" customWidth="1"/>
    <col min="2" max="3" width="6.81640625" style="83" customWidth="1"/>
    <col min="4" max="61" width="6.81640625" style="2" customWidth="1"/>
    <col min="62" max="62" width="2.81640625" style="2" customWidth="1"/>
    <col min="63" max="63" width="35.54296875" style="2" bestFit="1" customWidth="1"/>
    <col min="64" max="64" width="3.453125" style="2" bestFit="1" customWidth="1"/>
    <col min="65" max="65" width="6.1796875" style="2" customWidth="1"/>
    <col min="66" max="66" width="2.453125" style="2" customWidth="1"/>
    <col min="67" max="67" width="6.1796875" style="2" customWidth="1"/>
    <col min="68" max="68" width="7.54296875" style="2" bestFit="1" customWidth="1"/>
    <col min="69" max="69" width="2.453125" style="2" customWidth="1"/>
    <col min="70" max="70" width="7.54296875" style="2" bestFit="1" customWidth="1"/>
    <col min="71" max="71" width="7.81640625" style="2" bestFit="1" customWidth="1"/>
    <col min="72" max="72" width="7.54296875" style="2" bestFit="1" customWidth="1"/>
    <col min="73" max="73" width="7.81640625" style="2" bestFit="1" customWidth="1"/>
    <col min="74" max="74" width="7.453125" style="2" bestFit="1" customWidth="1"/>
    <col min="75" max="75" width="5.81640625" style="2" bestFit="1" customWidth="1"/>
    <col min="76" max="76" width="7.54296875" style="2" bestFit="1" customWidth="1"/>
    <col min="77" max="16384" width="9.1796875" style="2"/>
  </cols>
  <sheetData>
    <row r="1" spans="1:76" ht="13.5" customHeight="1">
      <c r="A1" s="1" t="s">
        <v>9</v>
      </c>
      <c r="B1" s="131" t="s">
        <v>86</v>
      </c>
      <c r="C1" s="131"/>
      <c r="D1" s="129" t="s">
        <v>57</v>
      </c>
      <c r="E1" s="129"/>
      <c r="F1" s="129" t="s">
        <v>58</v>
      </c>
      <c r="G1" s="129"/>
      <c r="H1" s="129" t="s">
        <v>59</v>
      </c>
      <c r="I1" s="129"/>
      <c r="J1" s="129" t="s">
        <v>60</v>
      </c>
      <c r="K1" s="129"/>
      <c r="L1" s="129" t="s">
        <v>61</v>
      </c>
      <c r="M1" s="129"/>
      <c r="N1" s="129" t="s">
        <v>62</v>
      </c>
      <c r="O1" s="129"/>
      <c r="P1" s="129" t="s">
        <v>63</v>
      </c>
      <c r="Q1" s="129"/>
      <c r="R1" s="129" t="s">
        <v>64</v>
      </c>
      <c r="S1" s="129"/>
      <c r="T1" s="129" t="s">
        <v>65</v>
      </c>
      <c r="U1" s="129"/>
      <c r="V1" s="129" t="s">
        <v>66</v>
      </c>
      <c r="W1" s="129"/>
      <c r="X1" s="126" t="s">
        <v>67</v>
      </c>
      <c r="Y1" s="126"/>
      <c r="Z1" s="126" t="s">
        <v>68</v>
      </c>
      <c r="AA1" s="126"/>
      <c r="AB1" s="126" t="s">
        <v>69</v>
      </c>
      <c r="AC1" s="126"/>
      <c r="AD1" s="126" t="s">
        <v>70</v>
      </c>
      <c r="AE1" s="126"/>
      <c r="AF1" s="126" t="s">
        <v>82</v>
      </c>
      <c r="AG1" s="126"/>
      <c r="AH1" s="126" t="s">
        <v>71</v>
      </c>
      <c r="AI1" s="126"/>
      <c r="AJ1" s="126" t="s">
        <v>72</v>
      </c>
      <c r="AK1" s="126"/>
      <c r="AL1" s="126" t="s">
        <v>73</v>
      </c>
      <c r="AM1" s="126"/>
      <c r="AN1" s="126" t="s">
        <v>74</v>
      </c>
      <c r="AO1" s="126"/>
      <c r="AP1" s="126" t="s">
        <v>75</v>
      </c>
      <c r="AQ1" s="126"/>
      <c r="AR1" s="126" t="s">
        <v>76</v>
      </c>
      <c r="AS1" s="126"/>
      <c r="AT1" s="126" t="s">
        <v>77</v>
      </c>
      <c r="AU1" s="126"/>
      <c r="AV1" s="126" t="s">
        <v>78</v>
      </c>
      <c r="AW1" s="126"/>
      <c r="AX1" s="126" t="s">
        <v>79</v>
      </c>
      <c r="AY1" s="126"/>
      <c r="AZ1" s="126" t="s">
        <v>83</v>
      </c>
      <c r="BA1" s="126"/>
      <c r="BB1" s="126" t="s">
        <v>80</v>
      </c>
      <c r="BC1" s="126"/>
      <c r="BD1" s="126" t="s">
        <v>81</v>
      </c>
      <c r="BE1" s="126"/>
      <c r="BF1" s="126" t="s">
        <v>84</v>
      </c>
      <c r="BG1" s="126"/>
      <c r="BH1" s="126" t="s">
        <v>85</v>
      </c>
      <c r="BI1" s="126"/>
      <c r="BK1" s="120" t="s">
        <v>7</v>
      </c>
      <c r="BL1" s="127" t="s">
        <v>2</v>
      </c>
      <c r="BM1" s="119" t="s">
        <v>8</v>
      </c>
      <c r="BN1" s="119"/>
      <c r="BO1" s="119"/>
      <c r="BP1" s="119"/>
      <c r="BQ1" s="119"/>
      <c r="BR1" s="122"/>
      <c r="BS1" s="119" t="s">
        <v>0</v>
      </c>
      <c r="BT1" s="122"/>
      <c r="BU1" s="119" t="s">
        <v>1</v>
      </c>
      <c r="BV1" s="123"/>
      <c r="BW1" s="119" t="s">
        <v>6</v>
      </c>
      <c r="BX1" s="119"/>
    </row>
    <row r="2" spans="1:76">
      <c r="A2" s="3" t="s">
        <v>7</v>
      </c>
      <c r="B2" s="67" t="s">
        <v>5</v>
      </c>
      <c r="C2" s="75" t="s">
        <v>3</v>
      </c>
      <c r="D2" s="84" t="s">
        <v>5</v>
      </c>
      <c r="E2" s="19" t="s">
        <v>3</v>
      </c>
      <c r="F2" s="84" t="s">
        <v>5</v>
      </c>
      <c r="G2" s="19" t="s">
        <v>3</v>
      </c>
      <c r="H2" s="84" t="s">
        <v>5</v>
      </c>
      <c r="I2" s="19" t="s">
        <v>3</v>
      </c>
      <c r="J2" s="84" t="s">
        <v>5</v>
      </c>
      <c r="K2" s="19" t="s">
        <v>3</v>
      </c>
      <c r="L2" s="84" t="s">
        <v>5</v>
      </c>
      <c r="M2" s="19" t="s">
        <v>3</v>
      </c>
      <c r="N2" s="84" t="s">
        <v>5</v>
      </c>
      <c r="O2" s="19" t="s">
        <v>3</v>
      </c>
      <c r="P2" s="84" t="s">
        <v>5</v>
      </c>
      <c r="Q2" s="19" t="s">
        <v>3</v>
      </c>
      <c r="R2" s="84" t="s">
        <v>5</v>
      </c>
      <c r="S2" s="19" t="s">
        <v>3</v>
      </c>
      <c r="T2" s="84" t="s">
        <v>5</v>
      </c>
      <c r="U2" s="19" t="s">
        <v>3</v>
      </c>
      <c r="V2" s="84" t="s">
        <v>5</v>
      </c>
      <c r="W2" s="19" t="s">
        <v>3</v>
      </c>
      <c r="X2" s="84" t="s">
        <v>5</v>
      </c>
      <c r="Y2" s="19" t="s">
        <v>3</v>
      </c>
      <c r="Z2" s="84" t="s">
        <v>5</v>
      </c>
      <c r="AA2" s="19" t="s">
        <v>3</v>
      </c>
      <c r="AB2" s="84" t="s">
        <v>5</v>
      </c>
      <c r="AC2" s="19" t="s">
        <v>3</v>
      </c>
      <c r="AD2" s="84" t="s">
        <v>5</v>
      </c>
      <c r="AE2" s="19" t="s">
        <v>3</v>
      </c>
      <c r="AF2" s="84" t="s">
        <v>5</v>
      </c>
      <c r="AG2" s="19" t="s">
        <v>3</v>
      </c>
      <c r="AH2" s="84" t="s">
        <v>5</v>
      </c>
      <c r="AI2" s="19" t="s">
        <v>3</v>
      </c>
      <c r="AJ2" s="84" t="s">
        <v>5</v>
      </c>
      <c r="AK2" s="19" t="s">
        <v>3</v>
      </c>
      <c r="AL2" s="84" t="s">
        <v>5</v>
      </c>
      <c r="AM2" s="19" t="s">
        <v>3</v>
      </c>
      <c r="AN2" s="84" t="s">
        <v>5</v>
      </c>
      <c r="AO2" s="19" t="s">
        <v>3</v>
      </c>
      <c r="AP2" s="84" t="s">
        <v>5</v>
      </c>
      <c r="AQ2" s="19" t="s">
        <v>3</v>
      </c>
      <c r="AR2" s="84" t="s">
        <v>5</v>
      </c>
      <c r="AS2" s="19" t="s">
        <v>3</v>
      </c>
      <c r="AT2" s="84" t="s">
        <v>5</v>
      </c>
      <c r="AU2" s="19" t="s">
        <v>3</v>
      </c>
      <c r="AV2" s="84" t="s">
        <v>5</v>
      </c>
      <c r="AW2" s="19" t="s">
        <v>3</v>
      </c>
      <c r="AX2" s="84" t="s">
        <v>5</v>
      </c>
      <c r="AY2" s="19" t="s">
        <v>3</v>
      </c>
      <c r="AZ2" s="84" t="s">
        <v>5</v>
      </c>
      <c r="BA2" s="19" t="s">
        <v>3</v>
      </c>
      <c r="BB2" s="84" t="s">
        <v>5</v>
      </c>
      <c r="BC2" s="19" t="s">
        <v>3</v>
      </c>
      <c r="BD2" s="84" t="s">
        <v>5</v>
      </c>
      <c r="BE2" s="19" t="s">
        <v>3</v>
      </c>
      <c r="BF2" s="4" t="s">
        <v>5</v>
      </c>
      <c r="BG2" s="19" t="s">
        <v>3</v>
      </c>
      <c r="BH2" s="4" t="s">
        <v>5</v>
      </c>
      <c r="BI2" s="19" t="s">
        <v>3</v>
      </c>
      <c r="BK2" s="121"/>
      <c r="BL2" s="128"/>
      <c r="BM2" s="130" t="s">
        <v>5</v>
      </c>
      <c r="BN2" s="130"/>
      <c r="BO2" s="130"/>
      <c r="BP2" s="124" t="s">
        <v>3</v>
      </c>
      <c r="BQ2" s="124"/>
      <c r="BR2" s="125"/>
      <c r="BS2" s="5" t="s">
        <v>5</v>
      </c>
      <c r="BT2" s="6" t="s">
        <v>3</v>
      </c>
      <c r="BU2" s="5" t="s">
        <v>5</v>
      </c>
      <c r="BV2" s="7" t="s">
        <v>3</v>
      </c>
      <c r="BW2" s="5" t="s">
        <v>5</v>
      </c>
      <c r="BX2" s="8" t="s">
        <v>3</v>
      </c>
    </row>
    <row r="3" spans="1:76">
      <c r="A3" s="9" t="s">
        <v>10</v>
      </c>
      <c r="B3" s="68">
        <v>269.06</v>
      </c>
      <c r="C3" s="76">
        <f>IF(AND((B3&gt;0),(B$5&gt;0)),(B3/B$5*100),"")</f>
        <v>998.36734693877554</v>
      </c>
      <c r="D3" s="28">
        <v>246.34</v>
      </c>
      <c r="E3" s="29">
        <f>IF(AND((D3&gt;0),(D$5&gt;0)),(D3/D$5*100),"")</f>
        <v>998.54073773814343</v>
      </c>
      <c r="F3" s="28">
        <v>237.29</v>
      </c>
      <c r="G3" s="29">
        <f>IF(AND((F3&gt;0),(F$5&gt;0)),(F3/F$5*100),"")</f>
        <v>964.59349593495926</v>
      </c>
      <c r="H3" s="28">
        <v>220.95</v>
      </c>
      <c r="I3" s="29">
        <f>IF(AND((H3&gt;0),(H$5&gt;0)),(H3/H$5*100),"")</f>
        <v>905.53278688524586</v>
      </c>
      <c r="J3" s="28">
        <v>233.05</v>
      </c>
      <c r="K3" s="29">
        <f>IF(AND((J3&gt;0),(J$5&gt;0)),(J3/J$5*100),"")</f>
        <v>985.82910321488998</v>
      </c>
      <c r="L3" s="28">
        <v>224.52</v>
      </c>
      <c r="M3" s="29">
        <f>IF(AND((L3&gt;0),(L$5&gt;0)),(L3/L$5*100),"")</f>
        <v>918.28220858895713</v>
      </c>
      <c r="N3" s="28">
        <v>182.68</v>
      </c>
      <c r="O3" s="29">
        <f>IF(AND((N3&gt;0),(N$5&gt;0)),(N3/N$5*100),"")</f>
        <v>804.403346543373</v>
      </c>
      <c r="P3" s="28">
        <v>229.13</v>
      </c>
      <c r="Q3" s="29">
        <f>IF(AND((P3&gt;0),(P$5&gt;0)),(P3/P$5*100),"")</f>
        <v>989.33506044905005</v>
      </c>
      <c r="R3" s="28">
        <v>221.61</v>
      </c>
      <c r="S3" s="29">
        <f>IF(AND((R3&gt;0),(R$5&gt;0)),(R3/R$5*100),"")</f>
        <v>855.63706563706569</v>
      </c>
      <c r="T3" s="28">
        <v>231</v>
      </c>
      <c r="U3" s="29">
        <f>IF(AND((T3&gt;0),(T$5&gt;0)),(T3/T$5*100),"")</f>
        <v>981.30841121495325</v>
      </c>
      <c r="V3" s="28">
        <v>231.66</v>
      </c>
      <c r="W3" s="29">
        <f>IF(AND((V3&gt;0),(V$5&gt;0)),(V3/V$5*100),"")</f>
        <v>907.04776820673453</v>
      </c>
      <c r="X3" s="28">
        <v>217.43</v>
      </c>
      <c r="Y3" s="29">
        <f>IF(AND((X3&gt;0),(X$5&gt;0)),(X3/X$5*100),"")</f>
        <v>1014.6056929538032</v>
      </c>
      <c r="Z3" s="28">
        <v>214.8</v>
      </c>
      <c r="AA3" s="29">
        <f>IF(AND((Z3&gt;0),(Z$5&gt;0)),(Z3/Z$5*100),"")</f>
        <v>927.06085455330174</v>
      </c>
      <c r="AB3" s="28">
        <v>206.4</v>
      </c>
      <c r="AC3" s="29">
        <f>IF(AND((AB3&gt;0),(AB$5&gt;0)),(AB3/AB$5*100),"")</f>
        <v>820.67594433399597</v>
      </c>
      <c r="AD3" s="28">
        <v>211.96</v>
      </c>
      <c r="AE3" s="29">
        <f>IF(AND((AD3&gt;0),(AD$5&gt;0)),(AD3/AD$5*100),"")</f>
        <v>881.69717138103158</v>
      </c>
      <c r="AF3" s="28">
        <v>208.14</v>
      </c>
      <c r="AG3" s="29">
        <f>IF(AND((AF3&gt;0),(AF$5&gt;0)),(AF3/AF$5*100),"")</f>
        <v>865.80698835274529</v>
      </c>
      <c r="AH3" s="28">
        <v>215.74</v>
      </c>
      <c r="AI3" s="29">
        <f>IF(AND((AH3&gt;0),(AH$5&gt;0)),(AH3/AH$5*100),"")</f>
        <v>880.21215830273366</v>
      </c>
      <c r="AJ3" s="28">
        <v>234.33</v>
      </c>
      <c r="AK3" s="29">
        <f>IF(AND((AJ3&gt;0),(AJ$5&gt;0)),(AJ3/AJ$5*100),"")</f>
        <v>947.17057396928067</v>
      </c>
      <c r="AL3" s="28">
        <v>228.16</v>
      </c>
      <c r="AM3" s="29">
        <f>IF(AND((AL3&gt;0),(AL$5&gt;0)),(AL3/AL$5*100),"")</f>
        <v>913.73648378053667</v>
      </c>
      <c r="AN3" s="28">
        <v>200.85</v>
      </c>
      <c r="AO3" s="29">
        <f>IF(AND((AN3&gt;0),(AN$5&gt;0)),(AN3/AN$5*100),"")</f>
        <v>864.61472234179939</v>
      </c>
      <c r="AP3" s="28">
        <v>234.89</v>
      </c>
      <c r="AQ3" s="29">
        <f>IF(AND((AP3&gt;0),(AP$5&gt;0)),(AP3/AP$5*100),"")</f>
        <v>940.68882659191024</v>
      </c>
      <c r="AR3" s="28">
        <v>239.93</v>
      </c>
      <c r="AS3" s="29">
        <f>IF(AND((AR3&gt;0),(AR$5&gt;0)),(AR3/AR$5*100),"")</f>
        <v>939.06066536203525</v>
      </c>
      <c r="AT3" s="28">
        <v>141.97</v>
      </c>
      <c r="AU3" s="29">
        <f>IF(AND((AT3&gt;0),(AT$5&gt;0)),(AT3/AT$5*100),"")</f>
        <v>571.30784708249496</v>
      </c>
      <c r="AV3" s="28">
        <v>250.72</v>
      </c>
      <c r="AW3" s="29">
        <f>IF(AND((AV3&gt;0),(AV$5&gt;0)),(AV3/AV$5*100),"")</f>
        <v>951.13808801213975</v>
      </c>
      <c r="AX3" s="28">
        <v>221.87</v>
      </c>
      <c r="AY3" s="29">
        <f>IF(AND((AX3&gt;0),(AX$5&gt;0)),(AX3/AX$5*100),"")</f>
        <v>881.83624801271867</v>
      </c>
      <c r="AZ3" s="28">
        <v>261.82</v>
      </c>
      <c r="BA3" s="29">
        <f>IF(AND((AZ3&gt;0),(AZ$5&gt;0)),(AZ3/AZ$5*100),"")</f>
        <v>961.1600587371513</v>
      </c>
      <c r="BB3" s="28">
        <v>208.44</v>
      </c>
      <c r="BC3" s="29">
        <f>IF(AND((BB3&gt;0),(BB$5&gt;0)),(BB3/BB$5*100),"")</f>
        <v>848.69706840390882</v>
      </c>
      <c r="BD3" s="28">
        <v>267.95999999999998</v>
      </c>
      <c r="BE3" s="29">
        <f>IF(AND((BD3&gt;0),(BD$5&gt;0)),(BD3/BD$5*100),"")</f>
        <v>985.87196467991157</v>
      </c>
      <c r="BF3" s="28">
        <v>253.76</v>
      </c>
      <c r="BG3" s="29">
        <f>IF(AND((BF3&gt;0),(BF$5&gt;0)),(BF3/BF$5*100),"")</f>
        <v>979.76833976833984</v>
      </c>
      <c r="BH3" s="28">
        <v>268.02</v>
      </c>
      <c r="BI3" s="29">
        <f>IF(AND((BH3&gt;0),(BH$5&gt;0)),(BH3/BH$5*100),"")</f>
        <v>977.81831448376499</v>
      </c>
      <c r="BK3" s="11" t="str">
        <f t="shared" ref="BK3:BK50" si="0">A3</f>
        <v>Body length</v>
      </c>
      <c r="BL3" s="30">
        <f>COUNT(B3,D3,F3,H3,J3,L3,N3,P3,R3,T3,V3,X3,Z3,AB3,AD3,AF3,AH3,AJ3,AL3,AN3,AP3,AR3,AT3,AV3,AX3,AZ3,BB3,BD3,BF3,BH3)</f>
        <v>30</v>
      </c>
      <c r="BM3" s="31">
        <f>IF(SUM(B3,D3,F3,H3,J3,L3,N3,P3,R3,T3,V3,X3,Z3,AB3,AD3,AF3,AH3,AJ3,AL3,AN3,AP3,AR3,AT3,AV3,AX3,AZ3,BB3,BD3,BF3,BH3)&gt;0,MIN(B3,D3,F3,H3,J3,L3,N3,P3,R3,T3,V3,X3,Z3,AB3,AD3,AF3,AH3,AJ3,AL3,AN3,AP3,AR3,AT3,AV3,AX3,AZ3,BB3,BD3,BF3,BH3),"")</f>
        <v>141.97</v>
      </c>
      <c r="BN3" s="32" t="str">
        <f>IF(COUNT(BM3)&gt;0,"–","?")</f>
        <v>–</v>
      </c>
      <c r="BO3" s="33">
        <f>IF(SUM(B3,D3,F3,H3,J3,L3,N3,P3,R3,T3,V3,X3,Z3,AB3,AD3,AF3,AH3,AJ3,AL3,AN3,AP3,AR3,AT3,AV3,AX3,AZ3,BB3,BD3,BF3,BH3)&gt;0,MAX(B3,D3,F3,H3,J3,L3,N3,P3,R3,T3,V3,X3,Z3,AB3,AD3,AF3,AH3,AJ3,AL3,AN3,AP3,AR3,AT3,AV3,AX3,AZ3,BB3,BD3,BF3,BH3),"")</f>
        <v>269.06</v>
      </c>
      <c r="BP3" s="27">
        <f>IF(SUM(C3,E3,G3,I3,K3,M3,O3,Q3,S3,U3,W3,Y3,AA3,AC3,AE3,AG3,AI3,AK3,AM3,AO3,AQ3,AS3,AU3,AW3,AY3,BA3,BC3,BE3,BG3,BI3)&gt;0,MIN(C3,E3,G3,I3,K3,M3,O3,Q3,S3,U3,W3,Y3,AA3,AC3,AE3,AG3,AI3,AK3,AM3,AO3,AQ3,AS3,AU3,AW3,AY3,BA3,BC3,BE3,BG3,BI3),"")</f>
        <v>571.30784708249496</v>
      </c>
      <c r="BQ3" s="26" t="str">
        <f>IF(COUNT(BP3)&gt;0,"–","?")</f>
        <v>–</v>
      </c>
      <c r="BR3" s="23">
        <f>IF(SUM(C3,E3,G3,I3,K3,M3,O3,Q3,S3,U3,W3,Y3,AA3,AC3,AE3,AG3,AI3,AK3,AM3,AO3,AQ3,AS3,AU3,AW3,AY3,BA3,BC3,BE3,BG3,BI3)&gt;0,MAX(C3,E3,G3,I3,K3,M3,O3,Q3,S3,U3,W3,Y3,AA3,AC3,AE3,AG3,AI3,AK3,AM3,AO3,AQ3,AS3,AU3,AW3,AY3,BA3,BC3,BE3,BG3,BI3),"")</f>
        <v>1014.6056929538032</v>
      </c>
      <c r="BS3" s="44">
        <f>IF(SUM(B3,D3,F3,H3,J3,L3,N3,P3,R3,T3,V3,X3,Z3,AB3,AD3,AF3,AH3,AJ3,AL3,AN3,AP3,AR3,AT3,AV3,AX3,AZ3,BB3,BD3,BF3,BH3)&gt;0,AVERAGE(B3,D3,F3,H3,J3,L3,N3,P3,R3,T3,V3,X3,Z3,AB3,AD3,AF3,AH3,AJ3,AL3,AN3,AP3,AR3,AT3,AV3,AX3,AZ3,BB3,BD3,BF3,BH3),"?")</f>
        <v>227.14933333333337</v>
      </c>
      <c r="BT3" s="24">
        <f>IF(SUM(C3,E3,G3,I3,K3,M3,O3,Q3,S3,U3,W3,Y3,AA3,AC3,AE3,AG3,AI3,AK3,AM3,AO3,AQ3,AS3,AU3,AW3,AY3,BA3,BC3,BE3,BG3,BI3)&gt;0,AVERAGE(C3,E3,G3,I3,K3,M3,O3,Q3,S3,U3,W3,Y3,AA3,AC3,AE3,AG3,AI3,AK3,AM3,AO3,AQ3,AS3,AU3,AW3,AY3,BA3,BC3,BE3,BG3,BI3),"?")</f>
        <v>915.3935114151916</v>
      </c>
      <c r="BU3" s="32">
        <f>IF(COUNT(B3,D3,F3,H3,J3,L3,N3,P3,R3,T3,V3,X3,Z3,AB3,AD3,AF3,AH3,AJ3,AL3,AN3,AP3,AR3,AT3,AV3,AX3,AZ3,BB3,BD3,BF3,BH3)&gt;1,STDEV(B3,D3,F3,H3,J3,L3,N3,P3,R3,T3,V3,X3,Z3,AB3,AD3,AF3,AH3,AJ3,AL3,AN3,AP3,AR3,AT3,AV3,AX3,AZ3,BB3,BD3,BF3,BH3),"?")</f>
        <v>26.364452417305198</v>
      </c>
      <c r="BV3" s="25">
        <f>IF(COUNT(C3,E3,G3,I3,K3,M3,O3,Q3,S3,U3,W3,Y3,AA3,AC3,AE3,AG3,AI3,AK3,AM3,AO3,AQ3,AS3,AU3,AW3,AY3,BA3,BC3,BE3,BG3,BI3)&gt;1,STDEV(C3,E3,G3,I3,K3,M3,O3,Q3,S3,U3,W3,Y3,AA3,AC3,AE3,AG3,AI3,AK3,AM3,AO3,AQ3,AS3,AU3,AW3,AY3,BA3,BC3,BE3,BG3,BI3),"?")</f>
        <v>86.299482509975007</v>
      </c>
      <c r="BW3" s="32">
        <f>IF(COUNT(B3)&gt;0,B3,"?")</f>
        <v>269.06</v>
      </c>
      <c r="BX3" s="26">
        <f>IF(COUNT(C3)&gt;0,C3,"?")</f>
        <v>998.36734693877554</v>
      </c>
    </row>
    <row r="4" spans="1:76">
      <c r="A4" s="21" t="s">
        <v>36</v>
      </c>
      <c r="B4" s="77"/>
      <c r="C4" s="78"/>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61"/>
      <c r="AF4" s="22"/>
      <c r="AG4" s="22"/>
      <c r="AH4" s="22"/>
      <c r="AI4" s="22"/>
      <c r="AJ4" s="22"/>
      <c r="AK4" s="22"/>
      <c r="AL4" s="22"/>
      <c r="AM4" s="22"/>
      <c r="AN4" s="22"/>
      <c r="AO4" s="22"/>
      <c r="AP4" s="22"/>
      <c r="AQ4" s="22"/>
      <c r="AR4" s="22"/>
      <c r="AS4" s="22"/>
      <c r="AT4" s="22"/>
      <c r="AU4" s="22"/>
      <c r="AV4" s="22"/>
      <c r="AW4" s="61"/>
      <c r="AX4" s="22"/>
      <c r="AY4" s="61"/>
      <c r="AZ4" s="22"/>
      <c r="BA4" s="61"/>
      <c r="BB4" s="22"/>
      <c r="BC4" s="61"/>
      <c r="BD4" s="22"/>
      <c r="BE4" s="61"/>
      <c r="BF4" s="22"/>
      <c r="BG4" s="22"/>
      <c r="BH4" s="22"/>
      <c r="BI4" s="61"/>
      <c r="BK4" s="11" t="str">
        <f t="shared" si="0"/>
        <v>Buccopharyngeal tube</v>
      </c>
      <c r="BL4" s="12"/>
      <c r="BM4" s="31" t="str">
        <f t="shared" ref="BM4:BM50" si="1">IF(SUM(B4,D4,F4,H4,J4,L4,N4,P4,R4,T4,V4,X4,Z4,AB4,AD4,AF4,AH4,AJ4,AL4,AN4,AP4,AR4,AT4,AV4,AX4,AZ4,BB4,BD4,BF4,BH4)&gt;0,MIN(B4,D4,F4,H4,J4,L4,N4,P4,R4,T4,V4,X4,Z4,AB4,AD4,AF4,AH4,AJ4,AL4,AN4,AP4,AR4,AT4,AV4,AX4,AZ4,BB4,BD4,BF4,BH4),"")</f>
        <v/>
      </c>
      <c r="BN4" s="32"/>
      <c r="BO4" s="33"/>
      <c r="BP4" s="27"/>
      <c r="BQ4" s="26"/>
      <c r="BR4" s="23"/>
      <c r="BS4" s="44"/>
      <c r="BT4" s="24"/>
      <c r="BU4" s="32"/>
      <c r="BV4" s="25"/>
      <c r="BW4" s="32"/>
      <c r="BX4" s="26"/>
    </row>
    <row r="5" spans="1:76">
      <c r="A5" s="9" t="s">
        <v>11</v>
      </c>
      <c r="B5" s="79">
        <v>26.95</v>
      </c>
      <c r="C5" s="80" t="s">
        <v>4</v>
      </c>
      <c r="D5" s="10">
        <v>24.67</v>
      </c>
      <c r="E5" s="20" t="s">
        <v>4</v>
      </c>
      <c r="F5" s="10">
        <v>24.6</v>
      </c>
      <c r="G5" s="20" t="s">
        <v>4</v>
      </c>
      <c r="H5" s="10">
        <v>24.4</v>
      </c>
      <c r="I5" s="20" t="s">
        <v>4</v>
      </c>
      <c r="J5" s="10">
        <v>23.64</v>
      </c>
      <c r="K5" s="20" t="s">
        <v>4</v>
      </c>
      <c r="L5" s="10">
        <v>24.45</v>
      </c>
      <c r="M5" s="20" t="s">
        <v>4</v>
      </c>
      <c r="N5" s="10">
        <v>22.71</v>
      </c>
      <c r="O5" s="20" t="s">
        <v>4</v>
      </c>
      <c r="P5" s="10">
        <v>23.16</v>
      </c>
      <c r="Q5" s="20" t="s">
        <v>4</v>
      </c>
      <c r="R5" s="10">
        <v>25.9</v>
      </c>
      <c r="S5" s="20" t="s">
        <v>4</v>
      </c>
      <c r="T5" s="10">
        <v>23.54</v>
      </c>
      <c r="U5" s="20" t="s">
        <v>4</v>
      </c>
      <c r="V5" s="10">
        <v>25.54</v>
      </c>
      <c r="W5" s="20" t="s">
        <v>4</v>
      </c>
      <c r="X5" s="10">
        <v>21.43</v>
      </c>
      <c r="Y5" s="20" t="s">
        <v>4</v>
      </c>
      <c r="Z5" s="10">
        <v>23.17</v>
      </c>
      <c r="AA5" s="20" t="s">
        <v>4</v>
      </c>
      <c r="AB5" s="10">
        <v>25.15</v>
      </c>
      <c r="AC5" s="20" t="s">
        <v>4</v>
      </c>
      <c r="AD5" s="10">
        <v>24.04</v>
      </c>
      <c r="AE5" s="20" t="s">
        <v>4</v>
      </c>
      <c r="AF5" s="10">
        <v>24.04</v>
      </c>
      <c r="AG5" s="20" t="s">
        <v>4</v>
      </c>
      <c r="AH5" s="10">
        <v>24.51</v>
      </c>
      <c r="AI5" s="20" t="s">
        <v>4</v>
      </c>
      <c r="AJ5" s="10">
        <v>24.74</v>
      </c>
      <c r="AK5" s="20" t="s">
        <v>4</v>
      </c>
      <c r="AL5" s="10">
        <v>24.97</v>
      </c>
      <c r="AM5" s="20" t="s">
        <v>4</v>
      </c>
      <c r="AN5" s="10">
        <v>23.23</v>
      </c>
      <c r="AO5" s="20" t="s">
        <v>4</v>
      </c>
      <c r="AP5" s="10">
        <v>24.97</v>
      </c>
      <c r="AQ5" s="20" t="s">
        <v>4</v>
      </c>
      <c r="AR5" s="10">
        <v>25.55</v>
      </c>
      <c r="AS5" s="20" t="s">
        <v>4</v>
      </c>
      <c r="AT5" s="10">
        <v>24.85</v>
      </c>
      <c r="AU5" s="20" t="s">
        <v>4</v>
      </c>
      <c r="AV5" s="10">
        <v>26.36</v>
      </c>
      <c r="AW5" s="20" t="s">
        <v>4</v>
      </c>
      <c r="AX5" s="10">
        <v>25.16</v>
      </c>
      <c r="AY5" s="20" t="s">
        <v>4</v>
      </c>
      <c r="AZ5" s="10">
        <v>27.24</v>
      </c>
      <c r="BA5" s="20" t="s">
        <v>4</v>
      </c>
      <c r="BB5" s="10">
        <v>24.56</v>
      </c>
      <c r="BC5" s="20" t="s">
        <v>4</v>
      </c>
      <c r="BD5" s="10">
        <v>27.18</v>
      </c>
      <c r="BE5" s="20" t="s">
        <v>4</v>
      </c>
      <c r="BF5" s="10">
        <v>25.9</v>
      </c>
      <c r="BG5" s="20" t="s">
        <v>4</v>
      </c>
      <c r="BH5" s="10">
        <v>27.41</v>
      </c>
      <c r="BI5" s="20" t="s">
        <v>4</v>
      </c>
      <c r="BK5" s="11" t="str">
        <f t="shared" si="0"/>
        <v xml:space="preserve">     Buccal tube length</v>
      </c>
      <c r="BL5" s="12">
        <f t="shared" ref="BL5:BL50" si="2">COUNT(B5,D5,F5,H5,J5,L5,N5,P5,R5,T5,V5,X5,Z5,AB5,AD5,AF5,AH5,AJ5,AL5,AN5,AP5,AR5,AT5,AV5,AX5,AZ5,BB5,BD5,BF5,BH5)</f>
        <v>30</v>
      </c>
      <c r="BM5" s="45">
        <f t="shared" si="1"/>
        <v>21.43</v>
      </c>
      <c r="BN5" s="13" t="str">
        <f t="shared" ref="BN5:BN50" si="3">IF(COUNT(BM5)&gt;0,"–","?")</f>
        <v>–</v>
      </c>
      <c r="BO5" s="46">
        <f t="shared" ref="BO5:BO50" si="4">IF(SUM(B5,D5,F5,H5,J5,L5,N5,P5,R5,T5,V5,X5,Z5,AB5,AD5,AF5,AH5,AJ5,AL5,AN5,AP5,AR5,AT5,AV5,AX5,AZ5,BB5,BD5,BF5,BH5)&gt;0,MAX(B5,D5,F5,H5,J5,L5,N5,P5,R5,T5,V5,X5,Z5,AB5,AD5,AF5,AH5,AJ5,AL5,AN5,AP5,AR5,AT5,AV5,AX5,AZ5,BB5,BD5,BF5,BH5),"")</f>
        <v>27.41</v>
      </c>
      <c r="BP5" s="47" t="str">
        <f t="shared" ref="BP5:BP50" si="5">IF(SUM(C5,E5,G5,I5,K5,M5,O5,Q5,S5,U5,W5,Y5,AA5,AC5,AE5,AG5,AI5,AK5,AM5,AO5,AQ5,AS5,AU5,AW5,AY5,BA5,BC5,BE5,BG5,BI5)&gt;0,MIN(C5,E5,G5,I5,K5,M5,O5,Q5,S5,U5,W5,Y5,AA5,AC5,AE5,AG5,AI5,AK5,AM5,AO5,AQ5,AS5,AU5,AW5,AY5,BA5,BC5,BE5,BG5,BI5),"")</f>
        <v/>
      </c>
      <c r="BQ5" s="2" t="s">
        <v>4</v>
      </c>
      <c r="BR5" s="48" t="str">
        <f t="shared" ref="BR5:BR50" si="6">IF(SUM(C5,E5,G5,I5,K5,M5,O5,Q5,S5,U5,W5,Y5,AA5,AC5,AE5,AG5,AI5,AK5,AM5,AO5,AQ5,AS5,AU5,AW5,AY5,BA5,BC5,BE5,BG5,BI5)&gt;0,MAX(C5,E5,G5,I5,K5,M5,O5,Q5,S5,U5,W5,Y5,AA5,AC5,AE5,AG5,AI5,AK5,AM5,AO5,AQ5,AS5,AU5,AW5,AY5,BA5,BC5,BE5,BG5,BI5),"")</f>
        <v/>
      </c>
      <c r="BS5" s="49">
        <f t="shared" ref="BS5:BS50" si="7">IF(SUM(B5,D5,F5,H5,J5,L5,N5,P5,R5,T5,V5,X5,Z5,AB5,AD5,AF5,AH5,AJ5,AL5,AN5,AP5,AR5,AT5,AV5,AX5,AZ5,BB5,BD5,BF5,BH5)&gt;0,AVERAGE(B5,D5,F5,H5,J5,L5,N5,P5,R5,T5,V5,X5,Z5,AB5,AD5,AF5,AH5,AJ5,AL5,AN5,AP5,AR5,AT5,AV5,AX5,AZ5,BB5,BD5,BF5,BH5),"?")</f>
        <v>24.800666666666661</v>
      </c>
      <c r="BT5" s="50" t="s">
        <v>4</v>
      </c>
      <c r="BU5" s="13">
        <f t="shared" ref="BU5:BU50" si="8">IF(COUNT(B5,D5,F5,H5,J5,L5,N5,P5,R5,T5,V5,X5,Z5,AB5,AD5,AF5,AH5,AJ5,AL5,AN5,AP5,AR5,AT5,AV5,AX5,AZ5,BB5,BD5,BF5,BH5)&gt;1,STDEV(B5,D5,F5,H5,J5,L5,N5,P5,R5,T5,V5,X5,Z5,AB5,AD5,AF5,AH5,AJ5,AL5,AN5,AP5,AR5,AT5,AV5,AX5,AZ5,BB5,BD5,BF5,BH5),"?")</f>
        <v>1.407347549980736</v>
      </c>
      <c r="BV5" s="51" t="s">
        <v>4</v>
      </c>
      <c r="BW5" s="13">
        <f t="shared" ref="BW5:BW50" si="9">IF(COUNT(B5)&gt;0,B5,"?")</f>
        <v>26.95</v>
      </c>
      <c r="BX5" s="14" t="s">
        <v>4</v>
      </c>
    </row>
    <row r="6" spans="1:76">
      <c r="A6" s="9" t="s">
        <v>12</v>
      </c>
      <c r="B6" s="79">
        <v>17.54</v>
      </c>
      <c r="C6" s="80">
        <f>IF(AND((B6&gt;0),(B$5&gt;0)),(B6/B$5*100),"")</f>
        <v>65.083487940630789</v>
      </c>
      <c r="D6" s="10">
        <v>15.84</v>
      </c>
      <c r="E6" s="20">
        <f>IF(AND((D6&gt;0),(D$5&gt;0)),(D6/D$5*100),"")</f>
        <v>64.207539521686257</v>
      </c>
      <c r="F6" s="10">
        <v>16.03</v>
      </c>
      <c r="G6" s="20">
        <f>IF(AND((F6&gt;0),(F$5&gt;0)),(F6/F$5*100),"")</f>
        <v>65.162601626016254</v>
      </c>
      <c r="H6" s="10">
        <v>15.97</v>
      </c>
      <c r="I6" s="20">
        <f>IF(AND((H6&gt;0),(H$5&gt;0)),(H6/H$5*100),"")</f>
        <v>65.450819672131161</v>
      </c>
      <c r="J6" s="10">
        <v>14.98</v>
      </c>
      <c r="K6" s="20">
        <f>IF(AND((J6&gt;0),(J$5&gt;0)),(J6/J$5*100),"")</f>
        <v>63.367174280879865</v>
      </c>
      <c r="L6" s="10">
        <v>15.68</v>
      </c>
      <c r="M6" s="20">
        <f>IF(AND((L6&gt;0),(L$5&gt;0)),(L6/L$5*100),"")</f>
        <v>64.130879345603276</v>
      </c>
      <c r="N6" s="10">
        <v>15.16</v>
      </c>
      <c r="O6" s="20">
        <f>IF(AND((N6&gt;0),(N$5&gt;0)),(N6/N$5*100),"")</f>
        <v>66.754733597534127</v>
      </c>
      <c r="P6" s="10">
        <v>15.12</v>
      </c>
      <c r="Q6" s="20">
        <f>IF(AND((P6&gt;0),(P$5&gt;0)),(P6/P$5*100),"")</f>
        <v>65.284974093264253</v>
      </c>
      <c r="R6" s="10">
        <v>16.43</v>
      </c>
      <c r="S6" s="20">
        <f>IF(AND((R6&gt;0),(R$5&gt;0)),(R6/R$5*100),"")</f>
        <v>63.436293436293433</v>
      </c>
      <c r="T6" s="10">
        <v>15.09</v>
      </c>
      <c r="U6" s="20">
        <f>IF(AND((T6&gt;0),(T$5&gt;0)),(T6/T$5*100),"")</f>
        <v>64.103653355989806</v>
      </c>
      <c r="V6" s="10">
        <v>16.09</v>
      </c>
      <c r="W6" s="20">
        <f>IF(AND((V6&gt;0),(V$5&gt;0)),(V6/V$5*100),"")</f>
        <v>62.999216914643696</v>
      </c>
      <c r="X6" s="10">
        <v>13.53</v>
      </c>
      <c r="Y6" s="20">
        <f>IF(AND((X6&gt;0),(X$5&gt;0)),(X6/X$5*100),"")</f>
        <v>63.135790947270173</v>
      </c>
      <c r="Z6" s="10">
        <v>14.58</v>
      </c>
      <c r="AA6" s="20">
        <f>IF(AND((Z6&gt;0),(Z$5&gt;0)),(Z6/Z$5*100),"")</f>
        <v>62.926197669400082</v>
      </c>
      <c r="AB6" s="10">
        <v>16.43</v>
      </c>
      <c r="AC6" s="20">
        <f>IF(AND((AB6&gt;0),(AB$5&gt;0)),(AB6/AB$5*100),"")</f>
        <v>65.328031809145131</v>
      </c>
      <c r="AD6" s="10">
        <v>15.51</v>
      </c>
      <c r="AE6" s="20">
        <f>IF(AND((AD6&gt;0),(AD$5&gt;0)),(AD6/AD$5*100),"")</f>
        <v>64.517470881863559</v>
      </c>
      <c r="AF6" s="10">
        <v>15.1</v>
      </c>
      <c r="AG6" s="20">
        <f>IF(AND((AF6&gt;0),(AF$5&gt;0)),(AF6/AF$5*100),"")</f>
        <v>62.811980033277869</v>
      </c>
      <c r="AH6" s="10">
        <v>15.51</v>
      </c>
      <c r="AI6" s="20">
        <f>IF(AND((AH6&gt;0),(AH$5&gt;0)),(AH6/AH$5*100),"")</f>
        <v>63.280293757649929</v>
      </c>
      <c r="AJ6" s="10">
        <v>15.91</v>
      </c>
      <c r="AK6" s="20">
        <f>IF(AND((AJ6&gt;0),(AJ$5&gt;0)),(AJ6/AJ$5*100),"")</f>
        <v>64.308811641067095</v>
      </c>
      <c r="AL6" s="10">
        <v>16.61</v>
      </c>
      <c r="AM6" s="20">
        <f>IF(AND((AL6&gt;0),(AL$5&gt;0)),(AL6/AL$5*100),"")</f>
        <v>66.519823788546262</v>
      </c>
      <c r="AN6" s="10">
        <v>15.1</v>
      </c>
      <c r="AO6" s="20">
        <f>IF(AND((AN6&gt;0),(AN$5&gt;0)),(AN6/AN$5*100),"")</f>
        <v>65.002152389151959</v>
      </c>
      <c r="AP6" s="10">
        <v>16.32</v>
      </c>
      <c r="AQ6" s="20">
        <f>IF(AND((AP6&gt;0),(AP$5&gt;0)),(AP6/AP$5*100),"")</f>
        <v>65.358430116139374</v>
      </c>
      <c r="AR6" s="10">
        <v>16.55</v>
      </c>
      <c r="AS6" s="20">
        <f>IF(AND((AR6&gt;0),(AR$5&gt;0)),(AR6/AR$5*100),"")</f>
        <v>64.774951076320946</v>
      </c>
      <c r="AT6" s="10">
        <v>16.09</v>
      </c>
      <c r="AU6" s="20">
        <f>IF(AND((AT6&gt;0),(AT$5&gt;0)),(AT6/AT$5*100),"")</f>
        <v>64.748490945674035</v>
      </c>
      <c r="AV6" s="10">
        <v>17.07</v>
      </c>
      <c r="AW6" s="20">
        <f>IF(AND((AV6&gt;0),(AV$5&gt;0)),(AV6/AV$5*100),"")</f>
        <v>64.757207890743558</v>
      </c>
      <c r="AX6" s="10">
        <v>16.47</v>
      </c>
      <c r="AY6" s="20">
        <f>IF(AND((AX6&gt;0),(AX$5&gt;0)),(AX6/AX$5*100),"")</f>
        <v>65.461049284578692</v>
      </c>
      <c r="AZ6" s="10">
        <v>17.54</v>
      </c>
      <c r="BA6" s="20">
        <f>IF(AND((AZ6&gt;0),(AZ$5&gt;0)),(AZ6/AZ$5*100),"")</f>
        <v>64.390602055800301</v>
      </c>
      <c r="BB6" s="10">
        <v>15.62</v>
      </c>
      <c r="BC6" s="20">
        <f>IF(AND((BB6&gt;0),(BB$5&gt;0)),(BB6/BB$5*100),"")</f>
        <v>63.599348534201951</v>
      </c>
      <c r="BD6" s="10">
        <v>17.829999999999998</v>
      </c>
      <c r="BE6" s="20">
        <f>IF(AND((BD6&gt;0),(BD$5&gt;0)),(BD6/BD$5*100),"")</f>
        <v>65.599705665930827</v>
      </c>
      <c r="BF6" s="10">
        <v>16.899999999999999</v>
      </c>
      <c r="BG6" s="20">
        <f>IF(AND((BF6&gt;0),(BF$5&gt;0)),(BF6/BF$5*100),"")</f>
        <v>65.250965250965251</v>
      </c>
      <c r="BH6" s="10">
        <v>17.77</v>
      </c>
      <c r="BI6" s="20">
        <f>IF(AND((BH6&gt;0),(BH$5&gt;0)),(BH6/BH$5*100),"")</f>
        <v>64.830353885443273</v>
      </c>
      <c r="BK6" s="11" t="str">
        <f t="shared" si="0"/>
        <v xml:space="preserve">     Stylet support insertion point</v>
      </c>
      <c r="BL6" s="12">
        <f t="shared" si="2"/>
        <v>30</v>
      </c>
      <c r="BM6" s="45">
        <f t="shared" si="1"/>
        <v>13.53</v>
      </c>
      <c r="BN6" s="13" t="str">
        <f t="shared" si="3"/>
        <v>–</v>
      </c>
      <c r="BO6" s="46">
        <f t="shared" si="4"/>
        <v>17.829999999999998</v>
      </c>
      <c r="BP6" s="47">
        <f t="shared" si="5"/>
        <v>62.811980033277869</v>
      </c>
      <c r="BQ6" s="14" t="str">
        <f t="shared" ref="BQ6:BQ50" si="10">IF(COUNT(BP6)&gt;0,"–","?")</f>
        <v>–</v>
      </c>
      <c r="BR6" s="48">
        <f t="shared" si="6"/>
        <v>66.754733597534127</v>
      </c>
      <c r="BS6" s="49">
        <f t="shared" si="7"/>
        <v>16.012333333333334</v>
      </c>
      <c r="BT6" s="50">
        <f t="shared" ref="BT6:BT50" si="11">IF(SUM(C6,E6,G6,I6,K6,M6,O6,Q6,S6,U6,W6,Y6,AA6,AC6,AE6,AG6,AI6,AK6,AM6,AO6,AQ6,AS6,AU6,AW6,AY6,BA6,BC6,BE6,BG6,BI6)&gt;0,AVERAGE(C6,E6,G6,I6,K6,M6,O6,Q6,S6,U6,W6,Y6,AA6,AC6,AE6,AG6,AI6,AK6,AM6,AO6,AQ6,AS6,AU6,AW6,AY6,BA6,BC6,BE6,BG6,BI6),"?")</f>
        <v>64.552767713594761</v>
      </c>
      <c r="BU6" s="13">
        <f t="shared" si="8"/>
        <v>0.98973240317019895</v>
      </c>
      <c r="BV6" s="51">
        <f t="shared" ref="BV6:BV50" si="12">IF(COUNT(C6,E6,G6,I6,K6,M6,O6,Q6,S6,U6,W6,Y6,AA6,AC6,AE6,AG6,AI6,AK6,AM6,AO6,AQ6,AS6,AU6,AW6,AY6,BA6,BC6,BE6,BG6,BI6)&gt;1,STDEV(C6,E6,G6,I6,K6,M6,O6,Q6,S6,U6,W6,Y6,AA6,AC6,AE6,AG6,AI6,AK6,AM6,AO6,AQ6,AS6,AU6,AW6,AY6,BA6,BC6,BE6,BG6,BI6),"?")</f>
        <v>1.0279704184365823</v>
      </c>
      <c r="BW6" s="13">
        <f t="shared" si="9"/>
        <v>17.54</v>
      </c>
      <c r="BX6" s="14">
        <f t="shared" ref="BX6:BX50" si="13">IF(COUNT(C6)&gt;0,C6,"?")</f>
        <v>65.083487940630789</v>
      </c>
    </row>
    <row r="7" spans="1:76">
      <c r="A7" s="9" t="s">
        <v>13</v>
      </c>
      <c r="B7" s="79">
        <v>2.21</v>
      </c>
      <c r="C7" s="80">
        <f>IF(AND((B7&gt;0),(B$5&gt;0)),(B7/B$5*100),"")</f>
        <v>8.2003710575139159</v>
      </c>
      <c r="D7" s="10">
        <v>2.57</v>
      </c>
      <c r="E7" s="20">
        <f>IF(AND((D7&gt;0),(D$5&gt;0)),(D7/D$5*100),"")</f>
        <v>10.417511147142276</v>
      </c>
      <c r="F7" s="10">
        <v>2.57</v>
      </c>
      <c r="G7" s="20">
        <f>IF(AND((F7&gt;0),(F$5&gt;0)),(F7/F$5*100),"")</f>
        <v>10.447154471544714</v>
      </c>
      <c r="H7" s="10">
        <v>2.13</v>
      </c>
      <c r="I7" s="20">
        <f>IF(AND((H7&gt;0),(H$5&gt;0)),(H7/H$5*100),"")</f>
        <v>8.7295081967213104</v>
      </c>
      <c r="J7" s="10">
        <v>2.2799999999999998</v>
      </c>
      <c r="K7" s="20">
        <f>IF(AND((J7&gt;0),(J$5&gt;0)),(J7/J$5*100),"")</f>
        <v>9.6446700507614196</v>
      </c>
      <c r="L7" s="10">
        <v>2.33</v>
      </c>
      <c r="M7" s="20">
        <f>IF(AND((L7&gt;0),(L$5&gt;0)),(L7/L$5*100),"")</f>
        <v>9.5296523517382425</v>
      </c>
      <c r="N7" s="10">
        <v>2.13</v>
      </c>
      <c r="O7" s="20">
        <f>IF(AND((N7&gt;0),(N$5&gt;0)),(N7/N$5*100),"")</f>
        <v>9.3791281373844111</v>
      </c>
      <c r="P7" s="10">
        <v>2.33</v>
      </c>
      <c r="Q7" s="20">
        <f>IF(AND((P7&gt;0),(P$5&gt;0)),(P7/P$5*100),"")</f>
        <v>10.060449050086357</v>
      </c>
      <c r="R7" s="10">
        <v>2.11</v>
      </c>
      <c r="S7" s="20">
        <f>IF(AND((R7&gt;0),(R$5&gt;0)),(R7/R$5*100),"")</f>
        <v>8.1467181467181469</v>
      </c>
      <c r="T7" s="10">
        <v>2.57</v>
      </c>
      <c r="U7" s="20">
        <f>IF(AND((T7&gt;0),(T$5&gt;0)),(T7/T$5*100),"")</f>
        <v>10.917587085811386</v>
      </c>
      <c r="V7" s="10">
        <v>2.42</v>
      </c>
      <c r="W7" s="20">
        <f>IF(AND((V7&gt;0),(V$5&gt;0)),(V7/V$5*100),"")</f>
        <v>9.475332811276429</v>
      </c>
      <c r="X7" s="10">
        <v>2.2999999999999998</v>
      </c>
      <c r="Y7" s="20">
        <f>IF(AND((X7&gt;0),(X$5&gt;0)),(X7/X$5*100),"")</f>
        <v>10.7326178254783</v>
      </c>
      <c r="Z7" s="10">
        <v>2.42</v>
      </c>
      <c r="AA7" s="20">
        <f>IF(AND((Z7&gt;0),(Z$5&gt;0)),(Z7/Z$5*100),"")</f>
        <v>10.444540353905913</v>
      </c>
      <c r="AB7" s="10">
        <v>2.23</v>
      </c>
      <c r="AC7" s="20">
        <f>IF(AND((AB7&gt;0),(AB$5&gt;0)),(AB7/AB$5*100),"")</f>
        <v>8.8667992047713717</v>
      </c>
      <c r="AD7" s="10">
        <v>2.33</v>
      </c>
      <c r="AE7" s="20">
        <f>IF(AND((AD7&gt;0),(AD$5&gt;0)),(AD7/AD$5*100),"")</f>
        <v>9.6921797004991692</v>
      </c>
      <c r="AF7" s="10">
        <v>2.1</v>
      </c>
      <c r="AG7" s="20">
        <f>IF(AND((AF7&gt;0),(AF$5&gt;0)),(AF7/AF$5*100),"")</f>
        <v>8.7354409317803672</v>
      </c>
      <c r="AH7" s="10">
        <v>2.2200000000000002</v>
      </c>
      <c r="AI7" s="20">
        <f>IF(AND((AH7&gt;0),(AH$5&gt;0)),(AH7/AH$5*100),"")</f>
        <v>9.0575275397796826</v>
      </c>
      <c r="AJ7" s="10">
        <v>2.1</v>
      </c>
      <c r="AK7" s="20">
        <f>IF(AND((AJ7&gt;0),(AJ$5&gt;0)),(AJ7/AJ$5*100),"")</f>
        <v>8.4882780921584491</v>
      </c>
      <c r="AL7" s="10">
        <v>2.15</v>
      </c>
      <c r="AM7" s="20">
        <f>IF(AND((AL7&gt;0),(AL$5&gt;0)),(AL7/AL$5*100),"")</f>
        <v>8.6103323988786542</v>
      </c>
      <c r="AN7" s="10">
        <v>1.86</v>
      </c>
      <c r="AO7" s="20">
        <f>IF(AND((AN7&gt;0),(AN$5&gt;0)),(AN7/AN$5*100),"")</f>
        <v>8.0068876452862678</v>
      </c>
      <c r="AP7" s="10">
        <v>2.0299999999999998</v>
      </c>
      <c r="AQ7" s="20">
        <f>IF(AND((AP7&gt;0),(AP$5&gt;0)),(AP7/AP$5*100),"")</f>
        <v>8.1297557068482167</v>
      </c>
      <c r="AR7" s="10">
        <v>2.2400000000000002</v>
      </c>
      <c r="AS7" s="20">
        <f>IF(AND((AR7&gt;0),(AR$5&gt;0)),(AR7/AR$5*100),"")</f>
        <v>8.7671232876712324</v>
      </c>
      <c r="AT7" s="10">
        <v>1.96</v>
      </c>
      <c r="AU7" s="20">
        <f>IF(AND((AT7&gt;0),(AT$5&gt;0)),(AT7/AT$5*100),"")</f>
        <v>7.8873239436619711</v>
      </c>
      <c r="AV7" s="10">
        <v>2.15</v>
      </c>
      <c r="AW7" s="20">
        <f>IF(AND((AV7&gt;0),(AV$5&gt;0)),(AV7/AV$5*100),"")</f>
        <v>8.1562974203338392</v>
      </c>
      <c r="AX7" s="10">
        <v>2.2400000000000002</v>
      </c>
      <c r="AY7" s="20">
        <f>IF(AND((AX7&gt;0),(AX$5&gt;0)),(AX7/AX$5*100),"")</f>
        <v>8.9030206677265511</v>
      </c>
      <c r="AZ7" s="10">
        <v>2.21</v>
      </c>
      <c r="BA7" s="20">
        <f>IF(AND((AZ7&gt;0),(AZ$5&gt;0)),(AZ7/AZ$5*100),"")</f>
        <v>8.1130690161527177</v>
      </c>
      <c r="BB7" s="10">
        <v>2.0499999999999998</v>
      </c>
      <c r="BC7" s="20">
        <f>IF(AND((BB7&gt;0),(BB$5&gt;0)),(BB7/BB$5*100),"")</f>
        <v>8.3469055374592838</v>
      </c>
      <c r="BD7" s="10">
        <v>2.34</v>
      </c>
      <c r="BE7" s="20">
        <f>IF(AND((BD7&gt;0),(BD$5&gt;0)),(BD7/BD$5*100),"")</f>
        <v>8.6092715231788084</v>
      </c>
      <c r="BF7" s="10">
        <v>2.21</v>
      </c>
      <c r="BG7" s="20">
        <f>IF(AND((BF7&gt;0),(BF$5&gt;0)),(BF7/BF$5*100),"")</f>
        <v>8.5328185328185331</v>
      </c>
      <c r="BH7" s="10">
        <v>2.21</v>
      </c>
      <c r="BI7" s="20">
        <f>IF(AND((BH7&gt;0),(BH$5&gt;0)),(BH7/BH$5*100),"")</f>
        <v>8.0627508208682954</v>
      </c>
      <c r="BK7" s="11" t="str">
        <f t="shared" si="0"/>
        <v xml:space="preserve">     Buccal tube external width</v>
      </c>
      <c r="BL7" s="12">
        <f t="shared" si="2"/>
        <v>30</v>
      </c>
      <c r="BM7" s="45">
        <f t="shared" si="1"/>
        <v>1.86</v>
      </c>
      <c r="BN7" s="13" t="str">
        <f t="shared" si="3"/>
        <v>–</v>
      </c>
      <c r="BO7" s="46">
        <f t="shared" si="4"/>
        <v>2.57</v>
      </c>
      <c r="BP7" s="47">
        <f t="shared" si="5"/>
        <v>7.8873239436619711</v>
      </c>
      <c r="BQ7" s="14" t="str">
        <f t="shared" si="10"/>
        <v>–</v>
      </c>
      <c r="BR7" s="48">
        <f t="shared" si="6"/>
        <v>10.917587085811386</v>
      </c>
      <c r="BS7" s="49">
        <f t="shared" si="7"/>
        <v>2.2333333333333329</v>
      </c>
      <c r="BT7" s="50">
        <f t="shared" si="11"/>
        <v>9.0363674218652079</v>
      </c>
      <c r="BU7" s="13">
        <f t="shared" si="8"/>
        <v>0.16950909513454826</v>
      </c>
      <c r="BV7" s="51">
        <f t="shared" si="12"/>
        <v>0.90333209023401129</v>
      </c>
      <c r="BW7" s="13">
        <f t="shared" si="9"/>
        <v>2.21</v>
      </c>
      <c r="BX7" s="14">
        <f t="shared" si="13"/>
        <v>8.2003710575139159</v>
      </c>
    </row>
    <row r="8" spans="1:76">
      <c r="A8" s="9" t="s">
        <v>14</v>
      </c>
      <c r="B8" s="79">
        <v>1.39</v>
      </c>
      <c r="C8" s="80">
        <f>IF(AND((B8&gt;0),(B$5&gt;0)),(B8/B$5*100),"")</f>
        <v>5.1576994434137289</v>
      </c>
      <c r="D8" s="10">
        <v>1.31</v>
      </c>
      <c r="E8" s="20">
        <f>IF(AND((D8&gt;0),(D$5&gt;0)),(D8/D$5*100),"")</f>
        <v>5.3100932306445072</v>
      </c>
      <c r="F8" s="10">
        <v>1</v>
      </c>
      <c r="G8" s="20">
        <f>IF(AND((F8&gt;0),(F$5&gt;0)),(F8/F$5*100),"")</f>
        <v>4.0650406504065035</v>
      </c>
      <c r="H8" s="10">
        <v>0.88</v>
      </c>
      <c r="I8" s="20">
        <f>IF(AND((H8&gt;0),(H$5&gt;0)),(H8/H$5*100),"")</f>
        <v>3.6065573770491808</v>
      </c>
      <c r="J8" s="10">
        <v>1.25</v>
      </c>
      <c r="K8" s="20">
        <f>IF(AND((J8&gt;0),(J$5&gt;0)),(J8/J$5*100),"")</f>
        <v>5.2876480541455164</v>
      </c>
      <c r="L8" s="10">
        <v>1.07</v>
      </c>
      <c r="M8" s="20">
        <f>IF(AND((L8&gt;0),(L$5&gt;0)),(L8/L$5*100),"")</f>
        <v>4.3762781186094069</v>
      </c>
      <c r="N8" s="10">
        <v>1.07</v>
      </c>
      <c r="O8" s="20">
        <f>IF(AND((N8&gt;0),(N$5&gt;0)),(N8/N$5*100),"")</f>
        <v>4.7115808014090712</v>
      </c>
      <c r="P8" s="10">
        <v>1.03</v>
      </c>
      <c r="Q8" s="20">
        <f>IF(AND((P8&gt;0),(P$5&gt;0)),(P8/P$5*100),"")</f>
        <v>4.4473229706390329</v>
      </c>
      <c r="R8" s="10">
        <v>1.03</v>
      </c>
      <c r="S8" s="20">
        <f>IF(AND((R8&gt;0),(R$5&gt;0)),(R8/R$5*100),"")</f>
        <v>3.9768339768339773</v>
      </c>
      <c r="T8" s="10">
        <v>1</v>
      </c>
      <c r="U8" s="20">
        <f>IF(AND((T8&gt;0),(T$5&gt;0)),(T8/T$5*100),"")</f>
        <v>4.2480883602378929</v>
      </c>
      <c r="V8" s="10">
        <v>1.03</v>
      </c>
      <c r="W8" s="20">
        <f>IF(AND((V8&gt;0),(V$5&gt;0)),(V8/V$5*100),"")</f>
        <v>4.032889584964761</v>
      </c>
      <c r="X8" s="10">
        <v>1.1000000000000001</v>
      </c>
      <c r="Y8" s="20">
        <f>IF(AND((X8&gt;0),(X$5&gt;0)),(X8/X$5*100),"")</f>
        <v>5.1329911339244054</v>
      </c>
      <c r="Z8" s="10">
        <v>1.06</v>
      </c>
      <c r="AA8" s="20">
        <f>IF(AND((Z8&gt;0),(Z$5&gt;0)),(Z8/Z$5*100),"")</f>
        <v>4.5748813120414331</v>
      </c>
      <c r="AB8" s="10">
        <v>1.1000000000000001</v>
      </c>
      <c r="AC8" s="20">
        <f>IF(AND((AB8&gt;0),(AB$5&gt;0)),(AB8/AB$5*100),"")</f>
        <v>4.3737574552683895</v>
      </c>
      <c r="AD8" s="10">
        <v>1.1000000000000001</v>
      </c>
      <c r="AE8" s="20">
        <f>IF(AND((AD8&gt;0),(AD$5&gt;0)),(AD8/AD$5*100),"")</f>
        <v>4.5757071547420969</v>
      </c>
      <c r="AF8" s="10">
        <v>1.22</v>
      </c>
      <c r="AG8" s="20">
        <f>IF(AND((AF8&gt;0),(AF$5&gt;0)),(AF8/AF$5*100),"")</f>
        <v>5.0748752079866888</v>
      </c>
      <c r="AH8" s="10">
        <v>0.96</v>
      </c>
      <c r="AI8" s="20">
        <f>IF(AND((AH8&gt;0),(AH$5&gt;0)),(AH8/AH$5*100),"")</f>
        <v>3.9167686658506726</v>
      </c>
      <c r="AJ8" s="10">
        <v>0.96</v>
      </c>
      <c r="AK8" s="20">
        <f>IF(AND((AJ8&gt;0),(AJ$5&gt;0)),(AJ8/AJ$5*100),"")</f>
        <v>3.8803556992724335</v>
      </c>
      <c r="AL8" s="10">
        <v>0.98</v>
      </c>
      <c r="AM8" s="20">
        <f>IF(AND((AL8&gt;0),(AL$5&gt;0)),(AL8/AL$5*100),"")</f>
        <v>3.9247096515818987</v>
      </c>
      <c r="AN8" s="10">
        <v>0.93</v>
      </c>
      <c r="AO8" s="20">
        <f>IF(AND((AN8&gt;0),(AN$5&gt;0)),(AN8/AN$5*100),"")</f>
        <v>4.0034438226431339</v>
      </c>
      <c r="AP8" s="10">
        <v>0.98</v>
      </c>
      <c r="AQ8" s="20">
        <f>IF(AND((AP8&gt;0),(AP$5&gt;0)),(AP8/AP$5*100),"")</f>
        <v>3.9247096515818987</v>
      </c>
      <c r="AR8" s="10">
        <v>1.05</v>
      </c>
      <c r="AS8" s="20">
        <f>IF(AND((AR8&gt;0),(AR$5&gt;0)),(AR8/AR$5*100),"")</f>
        <v>4.10958904109589</v>
      </c>
      <c r="AT8" s="10">
        <v>1.03</v>
      </c>
      <c r="AU8" s="20">
        <f>IF(AND((AT8&gt;0),(AT$5&gt;0)),(AT8/AT$5*100),"")</f>
        <v>4.1448692152917497</v>
      </c>
      <c r="AV8" s="10">
        <v>1.22</v>
      </c>
      <c r="AW8" s="20">
        <f>IF(AND((AV8&gt;0),(AV$5&gt;0)),(AV8/AV$5*100),"")</f>
        <v>4.628224582701062</v>
      </c>
      <c r="AX8" s="10">
        <v>1.31</v>
      </c>
      <c r="AY8" s="20">
        <f>IF(AND((AX8&gt;0),(AX$5&gt;0)),(AX8/AX$5*100),"")</f>
        <v>5.2066772655007947</v>
      </c>
      <c r="AZ8" s="10">
        <v>1.1599999999999999</v>
      </c>
      <c r="BA8" s="20">
        <f>IF(AND((AZ8&gt;0),(AZ$5&gt;0)),(AZ8/AZ$5*100),"")</f>
        <v>4.2584434654919239</v>
      </c>
      <c r="BB8" s="10">
        <v>1.38</v>
      </c>
      <c r="BC8" s="20">
        <f>IF(AND((BB8&gt;0),(BB$5&gt;0)),(BB8/BB$5*100),"")</f>
        <v>5.6188925081433219</v>
      </c>
      <c r="BD8" s="10">
        <v>1.45</v>
      </c>
      <c r="BE8" s="20">
        <f>IF(AND((BD8&gt;0),(BD$5&gt;0)),(BD8/BD$5*100),"")</f>
        <v>5.3348050036791754</v>
      </c>
      <c r="BF8" s="10">
        <v>1.28</v>
      </c>
      <c r="BG8" s="20">
        <f>IF(AND((BF8&gt;0),(BF$5&gt;0)),(BF8/BF$5*100),"")</f>
        <v>4.9420849420849429</v>
      </c>
      <c r="BH8" s="10">
        <v>1.22</v>
      </c>
      <c r="BI8" s="20">
        <f>IF(AND((BH8&gt;0),(BH$5&gt;0)),(BH8/BH$5*100),"")</f>
        <v>4.450930317402408</v>
      </c>
      <c r="BK8" s="11" t="str">
        <f t="shared" si="0"/>
        <v xml:space="preserve">     Buccal tube internal width</v>
      </c>
      <c r="BL8" s="12">
        <f t="shared" si="2"/>
        <v>30</v>
      </c>
      <c r="BM8" s="45">
        <f t="shared" si="1"/>
        <v>0.88</v>
      </c>
      <c r="BN8" s="13" t="str">
        <f t="shared" si="3"/>
        <v>–</v>
      </c>
      <c r="BO8" s="46">
        <f t="shared" si="4"/>
        <v>1.45</v>
      </c>
      <c r="BP8" s="47">
        <f t="shared" si="5"/>
        <v>3.6065573770491808</v>
      </c>
      <c r="BQ8" s="14" t="str">
        <f t="shared" si="10"/>
        <v>–</v>
      </c>
      <c r="BR8" s="48">
        <f t="shared" si="6"/>
        <v>5.6188925081433219</v>
      </c>
      <c r="BS8" s="49">
        <f t="shared" si="7"/>
        <v>1.1183333333333332</v>
      </c>
      <c r="BT8" s="50">
        <f t="shared" si="11"/>
        <v>4.5098916221545959</v>
      </c>
      <c r="BU8" s="13">
        <f t="shared" si="8"/>
        <v>0.15035781078603155</v>
      </c>
      <c r="BV8" s="51">
        <f t="shared" si="12"/>
        <v>0.54779602671306116</v>
      </c>
      <c r="BW8" s="13">
        <f t="shared" si="9"/>
        <v>1.39</v>
      </c>
      <c r="BX8" s="14">
        <f t="shared" si="13"/>
        <v>5.1576994434137289</v>
      </c>
    </row>
    <row r="9" spans="1:76">
      <c r="A9" s="21" t="s">
        <v>37</v>
      </c>
      <c r="B9" s="77"/>
      <c r="C9" s="78"/>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61"/>
      <c r="AF9" s="22"/>
      <c r="AG9" s="22"/>
      <c r="AH9" s="22"/>
      <c r="AI9" s="22"/>
      <c r="AJ9" s="22"/>
      <c r="AK9" s="22"/>
      <c r="AL9" s="22"/>
      <c r="AM9" s="22"/>
      <c r="AN9" s="22"/>
      <c r="AO9" s="22"/>
      <c r="AP9" s="22"/>
      <c r="AQ9" s="22"/>
      <c r="AR9" s="22"/>
      <c r="AS9" s="22"/>
      <c r="AT9" s="22"/>
      <c r="AU9" s="22"/>
      <c r="AV9" s="22"/>
      <c r="AW9" s="61"/>
      <c r="AX9" s="22"/>
      <c r="AY9" s="61"/>
      <c r="AZ9" s="22"/>
      <c r="BA9" s="61"/>
      <c r="BB9" s="22"/>
      <c r="BC9" s="61"/>
      <c r="BD9" s="22"/>
      <c r="BE9" s="61"/>
      <c r="BF9" s="22"/>
      <c r="BG9" s="22"/>
      <c r="BH9" s="22"/>
      <c r="BI9" s="61"/>
      <c r="BK9" s="11" t="str">
        <f t="shared" si="0"/>
        <v>Placoid lengths</v>
      </c>
      <c r="BL9" s="12"/>
      <c r="BM9" s="45"/>
      <c r="BN9" s="13"/>
      <c r="BO9" s="46"/>
      <c r="BP9" s="47"/>
      <c r="BQ9" s="14"/>
      <c r="BR9" s="48"/>
      <c r="BS9" s="49"/>
      <c r="BT9" s="50"/>
      <c r="BU9" s="13"/>
      <c r="BV9" s="51"/>
      <c r="BW9" s="13"/>
      <c r="BX9" s="14"/>
    </row>
    <row r="10" spans="1:76">
      <c r="A10" s="9" t="s">
        <v>15</v>
      </c>
      <c r="B10" s="79">
        <v>4.3600000000000003</v>
      </c>
      <c r="C10" s="80">
        <f t="shared" ref="C10:C14" si="14">IF(AND((B10&gt;0),(B$5&gt;0)),(B10/B$5*100),"")</f>
        <v>16.178107606679038</v>
      </c>
      <c r="D10" s="10">
        <v>4.18</v>
      </c>
      <c r="E10" s="20">
        <f t="shared" ref="E10:E14" si="15">IF(AND((D10&gt;0),(D$5&gt;0)),(D10/D$5*100),"")</f>
        <v>16.943656262667204</v>
      </c>
      <c r="F10" s="10">
        <v>4.38</v>
      </c>
      <c r="G10" s="20">
        <f t="shared" ref="G10:G14" si="16">IF(AND((F10&gt;0),(F$5&gt;0)),(F10/F$5*100),"")</f>
        <v>17.804878048780488</v>
      </c>
      <c r="H10" s="10">
        <v>4.4400000000000004</v>
      </c>
      <c r="I10" s="20">
        <f t="shared" ref="I10:I14" si="17">IF(AND((H10&gt;0),(H$5&gt;0)),(H10/H$5*100),"")</f>
        <v>18.196721311475411</v>
      </c>
      <c r="J10" s="10">
        <v>4.37</v>
      </c>
      <c r="K10" s="20">
        <f t="shared" ref="K10:K14" si="18">IF(AND((J10&gt;0),(J$5&gt;0)),(J10/J$5*100),"")</f>
        <v>18.485617597292723</v>
      </c>
      <c r="L10" s="10">
        <v>4.8600000000000003</v>
      </c>
      <c r="M10" s="20">
        <f t="shared" ref="M10:M14" si="19">IF(AND((L10&gt;0),(L$5&gt;0)),(L10/L$5*100),"")</f>
        <v>19.877300613496935</v>
      </c>
      <c r="N10" s="10">
        <v>4.13</v>
      </c>
      <c r="O10" s="20">
        <f t="shared" ref="O10:O14" si="20">IF(AND((N10&gt;0),(N$5&gt;0)),(N10/N$5*100),"")</f>
        <v>18.18582122413034</v>
      </c>
      <c r="P10" s="10">
        <v>4.67</v>
      </c>
      <c r="Q10" s="20">
        <f t="shared" ref="Q10:Q14" si="21">IF(AND((P10&gt;0),(P$5&gt;0)),(P10/P$5*100),"")</f>
        <v>20.164075993091537</v>
      </c>
      <c r="R10" s="10">
        <v>4.7</v>
      </c>
      <c r="S10" s="20">
        <f t="shared" ref="S10:S14" si="22">IF(AND((R10&gt;0),(R$5&gt;0)),(R10/R$5*100),"")</f>
        <v>18.14671814671815</v>
      </c>
      <c r="T10" s="10">
        <v>4.7</v>
      </c>
      <c r="U10" s="20">
        <f t="shared" ref="U10:U14" si="23">IF(AND((T10&gt;0),(T$5&gt;0)),(T10/T$5*100),"")</f>
        <v>19.966015293118097</v>
      </c>
      <c r="V10" s="10">
        <v>4.76</v>
      </c>
      <c r="W10" s="20">
        <f t="shared" ref="W10:W14" si="24">IF(AND((V10&gt;0),(V$5&gt;0)),(V10/V$5*100),"")</f>
        <v>18.637431480031324</v>
      </c>
      <c r="X10" s="10">
        <v>4.55</v>
      </c>
      <c r="Y10" s="20">
        <f t="shared" ref="Y10:Y14" si="25">IF(AND((X10&gt;0),(X$5&gt;0)),(X10/X$5*100),"")</f>
        <v>21.231917872141857</v>
      </c>
      <c r="Z10" s="10">
        <v>4.32</v>
      </c>
      <c r="AA10" s="20">
        <f t="shared" ref="AA10:AA14" si="26">IF(AND((Z10&gt;0),(Z$5&gt;0)),(Z10/Z$5*100),"")</f>
        <v>18.644799309451876</v>
      </c>
      <c r="AB10" s="10">
        <v>4.1900000000000004</v>
      </c>
      <c r="AC10" s="20">
        <f t="shared" ref="AC10:AC14" si="27">IF(AND((AB10&gt;0),(AB$5&gt;0)),(AB10/AB$5*100),"")</f>
        <v>16.660039761431413</v>
      </c>
      <c r="AD10" s="10">
        <v>4.17</v>
      </c>
      <c r="AE10" s="20">
        <f t="shared" ref="AE10:AE14" si="28">IF(AND((AD10&gt;0),(AD$5&gt;0)),(AD10/AD$5*100),"")</f>
        <v>17.346089850249584</v>
      </c>
      <c r="AF10" s="10">
        <v>3.25</v>
      </c>
      <c r="AG10" s="20">
        <f t="shared" ref="AG10:AG14" si="29">IF(AND((AF10&gt;0),(AF$5&gt;0)),(AF10/AF$5*100),"")</f>
        <v>13.519134775374376</v>
      </c>
      <c r="AH10" s="10">
        <v>3.74</v>
      </c>
      <c r="AI10" s="20">
        <f t="shared" ref="AI10:AI14" si="30">IF(AND((AH10&gt;0),(AH$5&gt;0)),(AH10/AH$5*100),"")</f>
        <v>15.25907792737658</v>
      </c>
      <c r="AJ10" s="10">
        <v>3.54</v>
      </c>
      <c r="AK10" s="20">
        <f t="shared" ref="AK10:AK14" si="31">IF(AND((AJ10&gt;0),(AJ$5&gt;0)),(AJ10/AJ$5*100),"")</f>
        <v>14.308811641067098</v>
      </c>
      <c r="AL10" s="10">
        <v>4.42</v>
      </c>
      <c r="AM10" s="20">
        <f t="shared" ref="AM10:AM14" si="32">IF(AND((AL10&gt;0),(AL$5&gt;0)),(AL10/AL$5*100),"")</f>
        <v>17.701241489787744</v>
      </c>
      <c r="AN10" s="10">
        <v>4.4000000000000004</v>
      </c>
      <c r="AO10" s="20">
        <f t="shared" ref="AO10:AO14" si="33">IF(AND((AN10&gt;0),(AN$5&gt;0)),(AN10/AN$5*100),"")</f>
        <v>18.941024537236334</v>
      </c>
      <c r="AP10" s="10">
        <v>4.6500000000000004</v>
      </c>
      <c r="AQ10" s="20">
        <f t="shared" ref="AQ10:AQ14" si="34">IF(AND((AP10&gt;0),(AP$5&gt;0)),(AP10/AP$5*100),"")</f>
        <v>18.622346816179416</v>
      </c>
      <c r="AR10" s="10">
        <v>4.28</v>
      </c>
      <c r="AS10" s="20">
        <f t="shared" ref="AS10:AS14" si="35">IF(AND((AR10&gt;0),(AR$5&gt;0)),(AR10/AR$5*100),"")</f>
        <v>16.75146771037182</v>
      </c>
      <c r="AT10" s="10">
        <v>4.62</v>
      </c>
      <c r="AU10" s="20">
        <f t="shared" ref="AU10:AU14" si="36">IF(AND((AT10&gt;0),(AT$5&gt;0)),(AT10/AT$5*100),"")</f>
        <v>18.591549295774648</v>
      </c>
      <c r="AV10" s="10">
        <v>4.24</v>
      </c>
      <c r="AW10" s="20">
        <f t="shared" ref="AW10:AW14" si="37">IF(AND((AV10&gt;0),(AV$5&gt;0)),(AV10/AV$5*100),"")</f>
        <v>16.084977238239759</v>
      </c>
      <c r="AX10" s="10">
        <v>4.18</v>
      </c>
      <c r="AY10" s="20">
        <f t="shared" ref="AY10:AY14" si="38">IF(AND((AX10&gt;0),(AX$5&gt;0)),(AX10/AX$5*100),"")</f>
        <v>16.613672496025437</v>
      </c>
      <c r="AZ10" s="10">
        <v>4.13</v>
      </c>
      <c r="BA10" s="20">
        <f t="shared" ref="BA10:BA14" si="39">IF(AND((AZ10&gt;0),(AZ$5&gt;0)),(AZ10/AZ$5*100),"")</f>
        <v>15.161527165932453</v>
      </c>
      <c r="BB10" s="10">
        <v>3.8</v>
      </c>
      <c r="BC10" s="20">
        <f t="shared" ref="BC10:BC14" si="40">IF(AND((BB10&gt;0),(BB$5&gt;0)),(BB10/BB$5*100),"")</f>
        <v>15.472312703583063</v>
      </c>
      <c r="BD10" s="10">
        <v>5.03</v>
      </c>
      <c r="BE10" s="20">
        <f t="shared" ref="BE10:BE14" si="41">IF(AND((BD10&gt;0),(BD$5&gt;0)),(BD10/BD$5*100),"")</f>
        <v>18.506254598969832</v>
      </c>
      <c r="BF10" s="10">
        <v>4.59</v>
      </c>
      <c r="BG10" s="20">
        <f t="shared" ref="BG10:BG14" si="42">IF(AND((BF10&gt;0),(BF$5&gt;0)),(BF10/BF$5*100),"")</f>
        <v>17.722007722007724</v>
      </c>
      <c r="BH10" s="10">
        <v>4.42</v>
      </c>
      <c r="BI10" s="20">
        <f t="shared" ref="BI10:BI14" si="43">IF(AND((BH10&gt;0),(BH$5&gt;0)),(BH10/BH$5*100),"")</f>
        <v>16.125501641736591</v>
      </c>
      <c r="BK10" s="11" t="str">
        <f t="shared" si="0"/>
        <v xml:space="preserve">     Macroplacoid 1</v>
      </c>
      <c r="BL10" s="12">
        <f t="shared" si="2"/>
        <v>30</v>
      </c>
      <c r="BM10" s="45">
        <f t="shared" si="1"/>
        <v>3.25</v>
      </c>
      <c r="BN10" s="13" t="str">
        <f t="shared" si="3"/>
        <v>–</v>
      </c>
      <c r="BO10" s="46">
        <f t="shared" si="4"/>
        <v>5.03</v>
      </c>
      <c r="BP10" s="47">
        <f t="shared" si="5"/>
        <v>13.519134775374376</v>
      </c>
      <c r="BQ10" s="14" t="str">
        <f t="shared" si="10"/>
        <v>–</v>
      </c>
      <c r="BR10" s="48">
        <f t="shared" si="6"/>
        <v>21.231917872141857</v>
      </c>
      <c r="BS10" s="49">
        <f t="shared" si="7"/>
        <v>4.3356666666666674</v>
      </c>
      <c r="BT10" s="50">
        <f t="shared" si="11"/>
        <v>17.528336604347292</v>
      </c>
      <c r="BU10" s="13">
        <f t="shared" si="8"/>
        <v>0.38440893575079327</v>
      </c>
      <c r="BV10" s="51">
        <f t="shared" si="12"/>
        <v>1.7817290134317214</v>
      </c>
      <c r="BW10" s="13">
        <f t="shared" si="9"/>
        <v>4.3600000000000003</v>
      </c>
      <c r="BX10" s="14">
        <f t="shared" si="13"/>
        <v>16.178107606679038</v>
      </c>
    </row>
    <row r="11" spans="1:76">
      <c r="A11" s="9" t="s">
        <v>16</v>
      </c>
      <c r="B11" s="79">
        <v>3.76</v>
      </c>
      <c r="C11" s="80">
        <f t="shared" si="14"/>
        <v>13.951762523191094</v>
      </c>
      <c r="D11" s="10">
        <v>3.33</v>
      </c>
      <c r="E11" s="20">
        <f t="shared" si="15"/>
        <v>13.498175922172678</v>
      </c>
      <c r="F11" s="10">
        <v>3.39</v>
      </c>
      <c r="G11" s="20">
        <f t="shared" si="16"/>
        <v>13.780487804878048</v>
      </c>
      <c r="H11" s="10">
        <v>3.56</v>
      </c>
      <c r="I11" s="20">
        <f t="shared" si="17"/>
        <v>14.590163934426231</v>
      </c>
      <c r="J11" s="10">
        <v>3.42</v>
      </c>
      <c r="K11" s="20">
        <f t="shared" si="18"/>
        <v>14.467005076142131</v>
      </c>
      <c r="L11" s="10">
        <v>4.1500000000000004</v>
      </c>
      <c r="M11" s="20">
        <f t="shared" si="19"/>
        <v>16.973415132924337</v>
      </c>
      <c r="N11" s="10">
        <v>3.45</v>
      </c>
      <c r="O11" s="20">
        <f t="shared" si="20"/>
        <v>15.191545574636725</v>
      </c>
      <c r="P11" s="10">
        <v>3.55</v>
      </c>
      <c r="Q11" s="20">
        <f t="shared" si="21"/>
        <v>15.328151986183073</v>
      </c>
      <c r="R11" s="10">
        <v>4.18</v>
      </c>
      <c r="S11" s="20">
        <f t="shared" si="22"/>
        <v>16.138996138996138</v>
      </c>
      <c r="T11" s="10">
        <v>3.77</v>
      </c>
      <c r="U11" s="20">
        <f t="shared" si="23"/>
        <v>16.015293118096857</v>
      </c>
      <c r="V11" s="10">
        <v>3.64</v>
      </c>
      <c r="W11" s="20">
        <f t="shared" si="24"/>
        <v>14.252153484729838</v>
      </c>
      <c r="X11" s="10">
        <v>3.56</v>
      </c>
      <c r="Y11" s="20">
        <f t="shared" si="25"/>
        <v>16.612225851609892</v>
      </c>
      <c r="Z11" s="10">
        <v>3.64</v>
      </c>
      <c r="AA11" s="20">
        <f t="shared" si="26"/>
        <v>15.709969788519636</v>
      </c>
      <c r="AB11" s="10">
        <v>3.63</v>
      </c>
      <c r="AC11" s="20">
        <f t="shared" si="27"/>
        <v>14.433399602385686</v>
      </c>
      <c r="AD11" s="10">
        <v>3.63</v>
      </c>
      <c r="AE11" s="20">
        <f t="shared" si="28"/>
        <v>15.099833610648918</v>
      </c>
      <c r="AF11" s="10">
        <v>3.23</v>
      </c>
      <c r="AG11" s="20">
        <f t="shared" si="29"/>
        <v>13.43594009983361</v>
      </c>
      <c r="AH11" s="10">
        <v>3.21</v>
      </c>
      <c r="AI11" s="20">
        <f t="shared" si="30"/>
        <v>13.096695226438188</v>
      </c>
      <c r="AJ11" s="10">
        <v>3.12</v>
      </c>
      <c r="AK11" s="20">
        <f t="shared" si="31"/>
        <v>12.611156022635409</v>
      </c>
      <c r="AL11" s="10">
        <v>3.57</v>
      </c>
      <c r="AM11" s="20">
        <f t="shared" si="32"/>
        <v>14.297156587905487</v>
      </c>
      <c r="AN11" s="10">
        <v>3.27</v>
      </c>
      <c r="AO11" s="20">
        <f t="shared" si="33"/>
        <v>14.07662505380973</v>
      </c>
      <c r="AP11" s="10">
        <v>3.91</v>
      </c>
      <c r="AQ11" s="20">
        <f t="shared" si="34"/>
        <v>15.658790548658391</v>
      </c>
      <c r="AR11" s="10">
        <v>3.59</v>
      </c>
      <c r="AS11" s="20">
        <f t="shared" si="35"/>
        <v>14.050880626223092</v>
      </c>
      <c r="AT11" s="10">
        <v>3.33</v>
      </c>
      <c r="AU11" s="20">
        <f t="shared" si="36"/>
        <v>13.400402414486919</v>
      </c>
      <c r="AV11" s="10">
        <v>3.59</v>
      </c>
      <c r="AW11" s="20">
        <f t="shared" si="37"/>
        <v>13.619119878603945</v>
      </c>
      <c r="AX11" s="10">
        <v>3.58</v>
      </c>
      <c r="AY11" s="20">
        <f t="shared" si="38"/>
        <v>14.22893481717011</v>
      </c>
      <c r="AZ11" s="10">
        <v>3.64</v>
      </c>
      <c r="BA11" s="20">
        <f t="shared" si="39"/>
        <v>13.362701908957417</v>
      </c>
      <c r="BB11" s="10">
        <v>3.64</v>
      </c>
      <c r="BC11" s="20">
        <f t="shared" si="40"/>
        <v>14.82084690553746</v>
      </c>
      <c r="BD11" s="10">
        <v>3.96</v>
      </c>
      <c r="BE11" s="20">
        <f t="shared" si="41"/>
        <v>14.569536423841059</v>
      </c>
      <c r="BF11" s="10">
        <v>3.23</v>
      </c>
      <c r="BG11" s="20">
        <f t="shared" si="42"/>
        <v>12.471042471042471</v>
      </c>
      <c r="BH11" s="10">
        <v>3.49</v>
      </c>
      <c r="BI11" s="20">
        <f t="shared" si="43"/>
        <v>12.732579350601972</v>
      </c>
      <c r="BK11" s="11" t="str">
        <f t="shared" si="0"/>
        <v xml:space="preserve">     Macroplacoid 2</v>
      </c>
      <c r="BL11" s="12">
        <f t="shared" si="2"/>
        <v>30</v>
      </c>
      <c r="BM11" s="45">
        <f t="shared" si="1"/>
        <v>3.12</v>
      </c>
      <c r="BN11" s="13" t="str">
        <f t="shared" si="3"/>
        <v>–</v>
      </c>
      <c r="BO11" s="46">
        <f t="shared" si="4"/>
        <v>4.18</v>
      </c>
      <c r="BP11" s="47">
        <f t="shared" si="5"/>
        <v>12.471042471042471</v>
      </c>
      <c r="BQ11" s="14" t="str">
        <f t="shared" si="10"/>
        <v>–</v>
      </c>
      <c r="BR11" s="48">
        <f t="shared" si="6"/>
        <v>16.973415132924337</v>
      </c>
      <c r="BS11" s="49">
        <f t="shared" si="7"/>
        <v>3.567333333333333</v>
      </c>
      <c r="BT11" s="50">
        <f t="shared" si="11"/>
        <v>14.415832929509548</v>
      </c>
      <c r="BU11" s="13">
        <f t="shared" si="8"/>
        <v>0.25761416395700054</v>
      </c>
      <c r="BV11" s="51">
        <f t="shared" si="12"/>
        <v>1.1651313080669115</v>
      </c>
      <c r="BW11" s="13">
        <f t="shared" si="9"/>
        <v>3.76</v>
      </c>
      <c r="BX11" s="14">
        <f t="shared" si="13"/>
        <v>13.951762523191094</v>
      </c>
    </row>
    <row r="12" spans="1:76">
      <c r="A12" s="9" t="s">
        <v>19</v>
      </c>
      <c r="B12" s="79">
        <v>1.1499999999999999</v>
      </c>
      <c r="C12" s="80">
        <f t="shared" si="14"/>
        <v>4.2671614100185522</v>
      </c>
      <c r="D12" s="10">
        <v>1.36</v>
      </c>
      <c r="E12" s="20">
        <f t="shared" si="15"/>
        <v>5.5127685447912445</v>
      </c>
      <c r="F12" s="10">
        <v>1.42</v>
      </c>
      <c r="G12" s="20">
        <f t="shared" si="16"/>
        <v>5.772357723577235</v>
      </c>
      <c r="H12" s="10">
        <v>1.71</v>
      </c>
      <c r="I12" s="20">
        <f t="shared" si="17"/>
        <v>7.0081967213114753</v>
      </c>
      <c r="J12" s="10">
        <v>1.26</v>
      </c>
      <c r="K12" s="20">
        <f t="shared" si="18"/>
        <v>5.3299492385786804</v>
      </c>
      <c r="L12" s="10">
        <v>1.33</v>
      </c>
      <c r="M12" s="20">
        <f t="shared" si="19"/>
        <v>5.439672801635993</v>
      </c>
      <c r="N12" s="10">
        <v>1.55</v>
      </c>
      <c r="O12" s="20">
        <f t="shared" si="20"/>
        <v>6.8251871422280939</v>
      </c>
      <c r="P12" s="10">
        <v>1.19</v>
      </c>
      <c r="Q12" s="20">
        <f t="shared" si="21"/>
        <v>5.1381692573402411</v>
      </c>
      <c r="R12" s="10">
        <v>1.21</v>
      </c>
      <c r="S12" s="20">
        <f t="shared" si="22"/>
        <v>4.6718146718146718</v>
      </c>
      <c r="T12" s="10">
        <v>1.19</v>
      </c>
      <c r="U12" s="20">
        <f t="shared" si="23"/>
        <v>5.0552251486830926</v>
      </c>
      <c r="V12" s="10">
        <v>1.17</v>
      </c>
      <c r="W12" s="20">
        <f t="shared" si="24"/>
        <v>4.5810493343774468</v>
      </c>
      <c r="X12" s="10">
        <v>1.59</v>
      </c>
      <c r="Y12" s="20">
        <f t="shared" si="25"/>
        <v>7.4195053663089139</v>
      </c>
      <c r="Z12" s="10">
        <v>1.1499999999999999</v>
      </c>
      <c r="AA12" s="20">
        <f t="shared" si="26"/>
        <v>4.9633146309883465</v>
      </c>
      <c r="AB12" s="10">
        <v>1.1100000000000001</v>
      </c>
      <c r="AC12" s="20">
        <f t="shared" si="27"/>
        <v>4.4135188866799213</v>
      </c>
      <c r="AD12" s="10">
        <v>1.29</v>
      </c>
      <c r="AE12" s="20">
        <f t="shared" si="28"/>
        <v>5.3660565723793674</v>
      </c>
      <c r="AF12" s="10">
        <v>0.92</v>
      </c>
      <c r="AG12" s="20">
        <f t="shared" si="29"/>
        <v>3.8269550748752081</v>
      </c>
      <c r="AH12" s="10">
        <v>0.86</v>
      </c>
      <c r="AI12" s="20">
        <f t="shared" si="30"/>
        <v>3.5087719298245612</v>
      </c>
      <c r="AJ12" s="10">
        <v>1.03</v>
      </c>
      <c r="AK12" s="20">
        <f t="shared" si="31"/>
        <v>4.1632983023443826</v>
      </c>
      <c r="AL12" s="10">
        <v>1.49</v>
      </c>
      <c r="AM12" s="20">
        <f t="shared" si="32"/>
        <v>5.9671605927112532</v>
      </c>
      <c r="AN12" s="10">
        <v>1.5</v>
      </c>
      <c r="AO12" s="20">
        <f t="shared" si="33"/>
        <v>6.4571674558760233</v>
      </c>
      <c r="AP12" s="10">
        <v>1.44</v>
      </c>
      <c r="AQ12" s="20">
        <f t="shared" si="34"/>
        <v>5.7669203043652386</v>
      </c>
      <c r="AR12" s="10">
        <v>1.08</v>
      </c>
      <c r="AS12" s="20">
        <f t="shared" si="35"/>
        <v>4.227005870841487</v>
      </c>
      <c r="AT12" s="10">
        <v>0.87</v>
      </c>
      <c r="AU12" s="20">
        <f t="shared" si="36"/>
        <v>3.5010060362173037</v>
      </c>
      <c r="AV12" s="10">
        <v>1.39</v>
      </c>
      <c r="AW12" s="20">
        <f t="shared" si="37"/>
        <v>5.273141122913505</v>
      </c>
      <c r="AX12" s="10">
        <v>1.29</v>
      </c>
      <c r="AY12" s="20">
        <f t="shared" si="38"/>
        <v>5.127186009538951</v>
      </c>
      <c r="AZ12" s="10">
        <v>1.1299999999999999</v>
      </c>
      <c r="BA12" s="20">
        <f t="shared" si="39"/>
        <v>4.1483113069016149</v>
      </c>
      <c r="BB12" s="10">
        <v>1.01</v>
      </c>
      <c r="BC12" s="20">
        <f t="shared" si="40"/>
        <v>4.1123778501628667</v>
      </c>
      <c r="BD12" s="10">
        <v>1.03</v>
      </c>
      <c r="BE12" s="20">
        <f t="shared" si="41"/>
        <v>3.7895511405445186</v>
      </c>
      <c r="BF12" s="10">
        <v>1.29</v>
      </c>
      <c r="BG12" s="20">
        <f t="shared" si="42"/>
        <v>4.980694980694981</v>
      </c>
      <c r="BH12" s="10">
        <v>1.19</v>
      </c>
      <c r="BI12" s="20">
        <f t="shared" si="43"/>
        <v>4.3414812112367747</v>
      </c>
      <c r="BK12" s="11" t="str">
        <f t="shared" si="0"/>
        <v xml:space="preserve">     Septulum</v>
      </c>
      <c r="BL12" s="12">
        <f t="shared" si="2"/>
        <v>30</v>
      </c>
      <c r="BM12" s="45">
        <f t="shared" si="1"/>
        <v>0.86</v>
      </c>
      <c r="BN12" s="13" t="str">
        <f t="shared" si="3"/>
        <v>–</v>
      </c>
      <c r="BO12" s="46">
        <f t="shared" si="4"/>
        <v>1.71</v>
      </c>
      <c r="BP12" s="47">
        <f t="shared" si="5"/>
        <v>3.5010060362173037</v>
      </c>
      <c r="BQ12" s="14" t="str">
        <f t="shared" si="10"/>
        <v>–</v>
      </c>
      <c r="BR12" s="48">
        <f t="shared" si="6"/>
        <v>7.4195053663089139</v>
      </c>
      <c r="BS12" s="49">
        <f t="shared" si="7"/>
        <v>1.2399999999999998</v>
      </c>
      <c r="BT12" s="50">
        <f t="shared" si="11"/>
        <v>5.031832554658731</v>
      </c>
      <c r="BU12" s="13">
        <f t="shared" si="8"/>
        <v>0.21203447995468805</v>
      </c>
      <c r="BV12" s="51">
        <f t="shared" si="12"/>
        <v>1.0165126992836091</v>
      </c>
      <c r="BW12" s="13">
        <f t="shared" si="9"/>
        <v>1.1499999999999999</v>
      </c>
      <c r="BX12" s="14">
        <f t="shared" si="13"/>
        <v>4.2671614100185522</v>
      </c>
    </row>
    <row r="13" spans="1:76">
      <c r="A13" s="9" t="s">
        <v>17</v>
      </c>
      <c r="B13" s="79">
        <v>8.58</v>
      </c>
      <c r="C13" s="80">
        <f t="shared" si="14"/>
        <v>31.836734693877549</v>
      </c>
      <c r="D13" s="10">
        <v>8.36</v>
      </c>
      <c r="E13" s="20">
        <f t="shared" si="15"/>
        <v>33.887312525334409</v>
      </c>
      <c r="F13" s="10">
        <v>8.57</v>
      </c>
      <c r="G13" s="20">
        <f t="shared" si="16"/>
        <v>34.837398373983739</v>
      </c>
      <c r="H13" s="10">
        <v>8.44</v>
      </c>
      <c r="I13" s="20">
        <f t="shared" si="17"/>
        <v>34.590163934426229</v>
      </c>
      <c r="J13" s="10">
        <v>8.42</v>
      </c>
      <c r="K13" s="20">
        <f t="shared" si="18"/>
        <v>35.617597292724199</v>
      </c>
      <c r="L13" s="10">
        <v>9.5</v>
      </c>
      <c r="M13" s="20">
        <f t="shared" si="19"/>
        <v>38.854805725971367</v>
      </c>
      <c r="N13" s="10">
        <v>7.64</v>
      </c>
      <c r="O13" s="20">
        <f t="shared" si="20"/>
        <v>33.641567591369437</v>
      </c>
      <c r="P13" s="10">
        <v>8.76</v>
      </c>
      <c r="Q13" s="20">
        <f t="shared" si="21"/>
        <v>37.823834196891191</v>
      </c>
      <c r="R13" s="10">
        <v>9.52</v>
      </c>
      <c r="S13" s="20">
        <f t="shared" si="22"/>
        <v>36.756756756756758</v>
      </c>
      <c r="T13" s="10">
        <v>8.9700000000000006</v>
      </c>
      <c r="U13" s="20">
        <f t="shared" si="23"/>
        <v>38.105352591333904</v>
      </c>
      <c r="V13" s="10">
        <v>9.09</v>
      </c>
      <c r="W13" s="20">
        <f t="shared" si="24"/>
        <v>35.5912294440094</v>
      </c>
      <c r="X13" s="10">
        <v>8.83</v>
      </c>
      <c r="Y13" s="20">
        <f t="shared" si="25"/>
        <v>41.203919738684085</v>
      </c>
      <c r="Z13" s="10">
        <v>8.7200000000000006</v>
      </c>
      <c r="AA13" s="20">
        <f t="shared" si="26"/>
        <v>37.634872680189901</v>
      </c>
      <c r="AB13" s="10">
        <v>8.02</v>
      </c>
      <c r="AC13" s="20">
        <f t="shared" si="27"/>
        <v>31.888667992047715</v>
      </c>
      <c r="AD13" s="10">
        <v>8.4600000000000009</v>
      </c>
      <c r="AE13" s="20">
        <f t="shared" si="28"/>
        <v>35.191347753743763</v>
      </c>
      <c r="AF13" s="10">
        <v>7.46</v>
      </c>
      <c r="AG13" s="20">
        <f t="shared" si="29"/>
        <v>31.03161397670549</v>
      </c>
      <c r="AH13" s="10">
        <v>7.62</v>
      </c>
      <c r="AI13" s="20">
        <f t="shared" si="30"/>
        <v>31.089351285189714</v>
      </c>
      <c r="AJ13" s="10">
        <v>7.21</v>
      </c>
      <c r="AK13" s="20">
        <f t="shared" si="31"/>
        <v>29.14308811641067</v>
      </c>
      <c r="AL13" s="10">
        <v>8.09</v>
      </c>
      <c r="AM13" s="20">
        <f t="shared" si="32"/>
        <v>32.398878654385264</v>
      </c>
      <c r="AN13" s="10">
        <v>7.94</v>
      </c>
      <c r="AO13" s="20">
        <f t="shared" si="33"/>
        <v>34.179939733103751</v>
      </c>
      <c r="AP13" s="10">
        <v>8.99</v>
      </c>
      <c r="AQ13" s="20">
        <f t="shared" si="34"/>
        <v>36.003203844613537</v>
      </c>
      <c r="AR13" s="10">
        <v>8.52</v>
      </c>
      <c r="AS13" s="20">
        <f t="shared" si="35"/>
        <v>33.346379647749508</v>
      </c>
      <c r="AT13" s="10">
        <v>8.6</v>
      </c>
      <c r="AU13" s="20">
        <f t="shared" si="36"/>
        <v>34.607645875251507</v>
      </c>
      <c r="AV13" s="10">
        <v>8.2899999999999991</v>
      </c>
      <c r="AW13" s="20">
        <f t="shared" si="37"/>
        <v>31.449165402124429</v>
      </c>
      <c r="AX13" s="10">
        <v>8.17</v>
      </c>
      <c r="AY13" s="20">
        <f t="shared" si="38"/>
        <v>32.472178060413356</v>
      </c>
      <c r="AZ13" s="10">
        <v>8.67</v>
      </c>
      <c r="BA13" s="20">
        <f t="shared" si="39"/>
        <v>31.828193832599123</v>
      </c>
      <c r="BB13" s="10">
        <v>8.08</v>
      </c>
      <c r="BC13" s="20">
        <f t="shared" si="40"/>
        <v>32.899022801302934</v>
      </c>
      <c r="BD13" s="10">
        <v>9.84</v>
      </c>
      <c r="BE13" s="20">
        <f t="shared" si="41"/>
        <v>36.203090507726273</v>
      </c>
      <c r="BF13" s="10">
        <v>8.5</v>
      </c>
      <c r="BG13" s="20">
        <f t="shared" si="42"/>
        <v>32.818532818532816</v>
      </c>
      <c r="BH13" s="10">
        <v>8.6199999999999992</v>
      </c>
      <c r="BI13" s="20">
        <f t="shared" si="43"/>
        <v>31.448376504925207</v>
      </c>
      <c r="BK13" s="11" t="str">
        <f t="shared" si="0"/>
        <v xml:space="preserve">     Macroplacoid row</v>
      </c>
      <c r="BL13" s="12">
        <f t="shared" si="2"/>
        <v>30</v>
      </c>
      <c r="BM13" s="45">
        <f t="shared" si="1"/>
        <v>7.21</v>
      </c>
      <c r="BN13" s="13" t="str">
        <f t="shared" si="3"/>
        <v>–</v>
      </c>
      <c r="BO13" s="46">
        <f t="shared" si="4"/>
        <v>9.84</v>
      </c>
      <c r="BP13" s="47">
        <f t="shared" si="5"/>
        <v>29.14308811641067</v>
      </c>
      <c r="BQ13" s="14" t="str">
        <f t="shared" si="10"/>
        <v>–</v>
      </c>
      <c r="BR13" s="48">
        <f t="shared" si="6"/>
        <v>41.203919738684085</v>
      </c>
      <c r="BS13" s="49">
        <f t="shared" si="7"/>
        <v>8.4826666666666668</v>
      </c>
      <c r="BT13" s="50">
        <f t="shared" si="11"/>
        <v>34.279340745079246</v>
      </c>
      <c r="BU13" s="13">
        <f t="shared" si="8"/>
        <v>0.59475833013449075</v>
      </c>
      <c r="BV13" s="51">
        <f t="shared" si="12"/>
        <v>2.7424916604832457</v>
      </c>
      <c r="BW13" s="13">
        <f t="shared" si="9"/>
        <v>8.58</v>
      </c>
      <c r="BX13" s="14">
        <f t="shared" si="13"/>
        <v>31.836734693877549</v>
      </c>
    </row>
    <row r="14" spans="1:76">
      <c r="A14" s="9" t="s">
        <v>18</v>
      </c>
      <c r="B14" s="79">
        <v>11.05</v>
      </c>
      <c r="C14" s="80">
        <f t="shared" si="14"/>
        <v>41.001855287569576</v>
      </c>
      <c r="D14" s="10">
        <v>11.04</v>
      </c>
      <c r="E14" s="20">
        <f t="shared" si="15"/>
        <v>44.750709363599505</v>
      </c>
      <c r="F14" s="10">
        <v>10.87</v>
      </c>
      <c r="G14" s="20">
        <f t="shared" si="16"/>
        <v>44.186991869918693</v>
      </c>
      <c r="H14" s="10">
        <v>10.85</v>
      </c>
      <c r="I14" s="20">
        <f t="shared" si="17"/>
        <v>44.467213114754102</v>
      </c>
      <c r="J14" s="10">
        <v>10.85</v>
      </c>
      <c r="K14" s="20">
        <f t="shared" si="18"/>
        <v>45.896785109983078</v>
      </c>
      <c r="L14" s="10">
        <v>11.7</v>
      </c>
      <c r="M14" s="20">
        <f t="shared" si="19"/>
        <v>47.852760736196316</v>
      </c>
      <c r="N14" s="10">
        <v>10.09</v>
      </c>
      <c r="O14" s="20">
        <f t="shared" si="20"/>
        <v>44.429766622633196</v>
      </c>
      <c r="P14" s="10">
        <v>11.14</v>
      </c>
      <c r="Q14" s="20">
        <f t="shared" si="21"/>
        <v>48.100172711571673</v>
      </c>
      <c r="R14" s="10">
        <v>11.55</v>
      </c>
      <c r="S14" s="20">
        <f t="shared" si="22"/>
        <v>44.594594594594597</v>
      </c>
      <c r="T14" s="10">
        <v>11.32</v>
      </c>
      <c r="U14" s="20">
        <f t="shared" si="23"/>
        <v>48.08836023789295</v>
      </c>
      <c r="V14" s="10">
        <v>11.47</v>
      </c>
      <c r="W14" s="20">
        <f t="shared" si="24"/>
        <v>44.909945184025062</v>
      </c>
      <c r="X14" s="10">
        <v>11.63</v>
      </c>
      <c r="Y14" s="20">
        <f t="shared" si="25"/>
        <v>54.269715352309852</v>
      </c>
      <c r="Z14" s="10">
        <v>11.06</v>
      </c>
      <c r="AA14" s="20">
        <f t="shared" si="26"/>
        <v>47.734138972809667</v>
      </c>
      <c r="AB14" s="10">
        <v>10.16</v>
      </c>
      <c r="AC14" s="20">
        <f t="shared" si="27"/>
        <v>40.397614314115309</v>
      </c>
      <c r="AD14" s="10">
        <v>10.96</v>
      </c>
      <c r="AE14" s="20">
        <f t="shared" si="28"/>
        <v>45.590682196339436</v>
      </c>
      <c r="AF14" s="10">
        <v>8.9600000000000009</v>
      </c>
      <c r="AG14" s="20">
        <f t="shared" si="29"/>
        <v>37.271214642262898</v>
      </c>
      <c r="AH14" s="10">
        <v>9.65</v>
      </c>
      <c r="AI14" s="20">
        <f t="shared" si="30"/>
        <v>39.371685026519785</v>
      </c>
      <c r="AJ14" s="10">
        <v>9.17</v>
      </c>
      <c r="AK14" s="20">
        <f t="shared" si="31"/>
        <v>37.06548100242523</v>
      </c>
      <c r="AL14" s="10">
        <v>10.78</v>
      </c>
      <c r="AM14" s="20">
        <f t="shared" si="32"/>
        <v>43.171806167400881</v>
      </c>
      <c r="AN14" s="10">
        <v>10.66</v>
      </c>
      <c r="AO14" s="20">
        <f t="shared" si="33"/>
        <v>45.888936719758931</v>
      </c>
      <c r="AP14" s="10">
        <v>11.26</v>
      </c>
      <c r="AQ14" s="20">
        <f t="shared" si="34"/>
        <v>45.094112935522631</v>
      </c>
      <c r="AR14" s="10">
        <v>10.74</v>
      </c>
      <c r="AS14" s="20">
        <f t="shared" si="35"/>
        <v>42.035225048923678</v>
      </c>
      <c r="AT14" s="10">
        <v>10.78</v>
      </c>
      <c r="AU14" s="20">
        <f t="shared" si="36"/>
        <v>43.380281690140841</v>
      </c>
      <c r="AV14" s="10">
        <v>10.06</v>
      </c>
      <c r="AW14" s="20">
        <f t="shared" si="37"/>
        <v>38.163884673748107</v>
      </c>
      <c r="AX14" s="10">
        <v>10.029999999999999</v>
      </c>
      <c r="AY14" s="20">
        <f t="shared" si="38"/>
        <v>39.864864864864863</v>
      </c>
      <c r="AZ14" s="10">
        <v>11.19</v>
      </c>
      <c r="BA14" s="20">
        <f t="shared" si="39"/>
        <v>41.079295154185026</v>
      </c>
      <c r="BB14" s="10">
        <v>10.35</v>
      </c>
      <c r="BC14" s="20">
        <f t="shared" si="40"/>
        <v>42.141693811074923</v>
      </c>
      <c r="BD14" s="10">
        <v>11.7</v>
      </c>
      <c r="BE14" s="20">
        <f t="shared" si="41"/>
        <v>43.046357615894038</v>
      </c>
      <c r="BF14" s="10">
        <v>10.89</v>
      </c>
      <c r="BG14" s="20">
        <f t="shared" si="42"/>
        <v>42.046332046332054</v>
      </c>
      <c r="BH14" s="10">
        <v>11.12</v>
      </c>
      <c r="BI14" s="20">
        <f t="shared" si="43"/>
        <v>40.569135352061288</v>
      </c>
      <c r="BK14" s="11" t="str">
        <f t="shared" si="0"/>
        <v xml:space="preserve">     Placoid row</v>
      </c>
      <c r="BL14" s="12">
        <f t="shared" si="2"/>
        <v>30</v>
      </c>
      <c r="BM14" s="45">
        <f t="shared" si="1"/>
        <v>8.9600000000000009</v>
      </c>
      <c r="BN14" s="13" t="str">
        <f t="shared" si="3"/>
        <v>–</v>
      </c>
      <c r="BO14" s="46">
        <f t="shared" si="4"/>
        <v>11.7</v>
      </c>
      <c r="BP14" s="47">
        <f t="shared" si="5"/>
        <v>37.06548100242523</v>
      </c>
      <c r="BQ14" s="14" t="str">
        <f t="shared" si="10"/>
        <v>–</v>
      </c>
      <c r="BR14" s="48">
        <f t="shared" si="6"/>
        <v>54.269715352309852</v>
      </c>
      <c r="BS14" s="49">
        <f t="shared" si="7"/>
        <v>10.769333333333332</v>
      </c>
      <c r="BT14" s="50">
        <f t="shared" si="11"/>
        <v>43.548720413980938</v>
      </c>
      <c r="BU14" s="13">
        <f t="shared" si="8"/>
        <v>0.6953338733315807</v>
      </c>
      <c r="BV14" s="51">
        <f t="shared" si="12"/>
        <v>3.695615548363842</v>
      </c>
      <c r="BW14" s="13">
        <f t="shared" si="9"/>
        <v>11.05</v>
      </c>
      <c r="BX14" s="14">
        <f t="shared" si="13"/>
        <v>41.001855287569576</v>
      </c>
    </row>
    <row r="15" spans="1:76">
      <c r="A15" s="21" t="s">
        <v>20</v>
      </c>
      <c r="B15" s="77"/>
      <c r="C15" s="78"/>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61"/>
      <c r="AF15" s="22"/>
      <c r="AG15" s="22"/>
      <c r="AH15" s="22"/>
      <c r="AI15" s="22"/>
      <c r="AJ15" s="22"/>
      <c r="AK15" s="22"/>
      <c r="AL15" s="22"/>
      <c r="AM15" s="22"/>
      <c r="AN15" s="22"/>
      <c r="AO15" s="22"/>
      <c r="AP15" s="22"/>
      <c r="AQ15" s="22"/>
      <c r="AR15" s="22"/>
      <c r="AS15" s="22"/>
      <c r="AT15" s="22"/>
      <c r="AU15" s="22"/>
      <c r="AV15" s="22"/>
      <c r="AW15" s="61"/>
      <c r="AX15" s="22"/>
      <c r="AY15" s="61"/>
      <c r="AZ15" s="22"/>
      <c r="BA15" s="61"/>
      <c r="BB15" s="22"/>
      <c r="BC15" s="61"/>
      <c r="BD15" s="22"/>
      <c r="BE15" s="61"/>
      <c r="BF15" s="22"/>
      <c r="BG15" s="22"/>
      <c r="BH15" s="22"/>
      <c r="BI15" s="61"/>
      <c r="BK15" s="11" t="str">
        <f t="shared" si="0"/>
        <v>Claw 1 lengths</v>
      </c>
      <c r="BL15" s="12"/>
      <c r="BM15" s="45"/>
      <c r="BN15" s="13"/>
      <c r="BO15" s="46"/>
      <c r="BP15" s="47"/>
      <c r="BQ15" s="14"/>
      <c r="BR15" s="48"/>
      <c r="BS15" s="49"/>
      <c r="BT15" s="50"/>
      <c r="BU15" s="13"/>
      <c r="BV15" s="51"/>
      <c r="BW15" s="13"/>
      <c r="BX15" s="14"/>
    </row>
    <row r="16" spans="1:76">
      <c r="A16" s="9" t="s">
        <v>21</v>
      </c>
      <c r="B16" s="79">
        <v>4.82</v>
      </c>
      <c r="C16" s="80">
        <f t="shared" ref="C16:C23" si="44">IF(AND((B16&gt;0),(B$5&gt;0)),(B16/B$5*100),"")</f>
        <v>17.88497217068646</v>
      </c>
      <c r="D16" s="10"/>
      <c r="E16" s="20" t="str">
        <f t="shared" ref="E16:E23" si="45">IF(AND((D16&gt;0),(D$5&gt;0)),(D16/D$5*100),"")</f>
        <v/>
      </c>
      <c r="F16" s="10">
        <v>4.5999999999999996</v>
      </c>
      <c r="G16" s="20">
        <f t="shared" ref="G16:G23" si="46">IF(AND((F16&gt;0),(F$5&gt;0)),(F16/F$5*100),"")</f>
        <v>18.699186991869915</v>
      </c>
      <c r="H16" s="10"/>
      <c r="I16" s="20" t="str">
        <f t="shared" ref="I16:I23" si="47">IF(AND((H16&gt;0),(H$5&gt;0)),(H16/H$5*100),"")</f>
        <v/>
      </c>
      <c r="J16" s="10"/>
      <c r="K16" s="20" t="str">
        <f t="shared" ref="K16:K23" si="48">IF(AND((J16&gt;0),(J$5&gt;0)),(J16/J$5*100),"")</f>
        <v/>
      </c>
      <c r="L16" s="10"/>
      <c r="M16" s="20" t="str">
        <f t="shared" ref="M16:M23" si="49">IF(AND((L16&gt;0),(L$5&gt;0)),(L16/L$5*100),"")</f>
        <v/>
      </c>
      <c r="N16" s="10">
        <v>3.48</v>
      </c>
      <c r="O16" s="20">
        <f t="shared" ref="O16:O23" si="50">IF(AND((N16&gt;0),(N$5&gt;0)),(N16/N$5*100),"")</f>
        <v>15.323645970937912</v>
      </c>
      <c r="P16" s="10"/>
      <c r="Q16" s="20" t="str">
        <f t="shared" ref="Q16:Q23" si="51">IF(AND((P16&gt;0),(P$5&gt;0)),(P16/P$5*100),"")</f>
        <v/>
      </c>
      <c r="R16" s="10"/>
      <c r="S16" s="20" t="str">
        <f t="shared" ref="S16:S23" si="52">IF(AND((R16&gt;0),(R$5&gt;0)),(R16/R$5*100),"")</f>
        <v/>
      </c>
      <c r="T16" s="10">
        <v>4.28</v>
      </c>
      <c r="U16" s="20">
        <f t="shared" ref="U16:U23" si="53">IF(AND((T16&gt;0),(T$5&gt;0)),(T16/T$5*100),"")</f>
        <v>18.181818181818183</v>
      </c>
      <c r="V16" s="10"/>
      <c r="W16" s="20" t="str">
        <f t="shared" ref="W16:W23" si="54">IF(AND((V16&gt;0),(V$5&gt;0)),(V16/V$5*100),"")</f>
        <v/>
      </c>
      <c r="X16" s="10"/>
      <c r="Y16" s="20" t="str">
        <f t="shared" ref="Y16:Y23" si="55">IF(AND((X16&gt;0),(X$5&gt;0)),(X16/X$5*100),"")</f>
        <v/>
      </c>
      <c r="Z16" s="10">
        <v>3.99</v>
      </c>
      <c r="AA16" s="20">
        <f t="shared" ref="AA16:AA23" si="56">IF(AND((Z16&gt;0),(Z$5&gt;0)),(Z16/Z$5*100),"")</f>
        <v>17.220543806646525</v>
      </c>
      <c r="AB16" s="10"/>
      <c r="AC16" s="20" t="str">
        <f t="shared" ref="AC16:AC23" si="57">IF(AND((AB16&gt;0),(AB$5&gt;0)),(AB16/AB$5*100),"")</f>
        <v/>
      </c>
      <c r="AD16" s="10"/>
      <c r="AE16" s="20" t="str">
        <f t="shared" ref="AE16:AE23" si="58">IF(AND((AD16&gt;0),(AD$5&gt;0)),(AD16/AD$5*100),"")</f>
        <v/>
      </c>
      <c r="AF16" s="10">
        <v>3.7</v>
      </c>
      <c r="AG16" s="20">
        <f t="shared" ref="AG16:AG23" si="59">IF(AND((AF16&gt;0),(AF$5&gt;0)),(AF16/AF$5*100),"")</f>
        <v>15.391014975041598</v>
      </c>
      <c r="AH16" s="10"/>
      <c r="AI16" s="20" t="str">
        <f t="shared" ref="AI16:AI23" si="60">IF(AND((AH16&gt;0),(AH$5&gt;0)),(AH16/AH$5*100),"")</f>
        <v/>
      </c>
      <c r="AJ16" s="10">
        <v>4.2300000000000004</v>
      </c>
      <c r="AK16" s="20">
        <f t="shared" ref="AK16:AK23" si="61">IF(AND((AJ16&gt;0),(AJ$5&gt;0)),(AJ16/AJ$5*100),"")</f>
        <v>17.097817299919164</v>
      </c>
      <c r="AL16" s="10"/>
      <c r="AM16" s="20" t="str">
        <f t="shared" ref="AM16:AM23" si="62">IF(AND((AL16&gt;0),(AL$5&gt;0)),(AL16/AL$5*100),"")</f>
        <v/>
      </c>
      <c r="AN16" s="10">
        <v>4.1399999999999997</v>
      </c>
      <c r="AO16" s="20">
        <f t="shared" ref="AO16:AO23" si="63">IF(AND((AN16&gt;0),(AN$5&gt;0)),(AN16/AN$5*100),"")</f>
        <v>17.82178217821782</v>
      </c>
      <c r="AP16" s="10">
        <v>4.5199999999999996</v>
      </c>
      <c r="AQ16" s="20">
        <f t="shared" ref="AQ16:AQ23" si="64">IF(AND((AP16&gt;0),(AP$5&gt;0)),(AP16/AP$5*100),"")</f>
        <v>18.101722066479773</v>
      </c>
      <c r="AR16" s="10"/>
      <c r="AS16" s="20" t="str">
        <f t="shared" ref="AS16:AS23" si="65">IF(AND((AR16&gt;0),(AR$5&gt;0)),(AR16/AR$5*100),"")</f>
        <v/>
      </c>
      <c r="AT16" s="10">
        <v>4.1900000000000004</v>
      </c>
      <c r="AU16" s="20">
        <f t="shared" ref="AU16:AU23" si="66">IF(AND((AT16&gt;0),(AT$5&gt;0)),(AT16/AT$5*100),"")</f>
        <v>16.861167002012074</v>
      </c>
      <c r="AV16" s="10"/>
      <c r="AW16" s="20" t="str">
        <f t="shared" ref="AW16:AW23" si="67">IF(AND((AV16&gt;0),(AV$5&gt;0)),(AV16/AV$5*100),"")</f>
        <v/>
      </c>
      <c r="AX16" s="10"/>
      <c r="AY16" s="20" t="str">
        <f t="shared" ref="AY16:AY23" si="68">IF(AND((AX16&gt;0),(AX$5&gt;0)),(AX16/AX$5*100),"")</f>
        <v/>
      </c>
      <c r="AZ16" s="10"/>
      <c r="BA16" s="20" t="str">
        <f t="shared" ref="BA16:BA23" si="69">IF(AND((AZ16&gt;0),(AZ$5&gt;0)),(AZ16/AZ$5*100),"")</f>
        <v/>
      </c>
      <c r="BB16" s="10"/>
      <c r="BC16" s="20" t="str">
        <f t="shared" ref="BC16:BC23" si="70">IF(AND((BB16&gt;0),(BB$5&gt;0)),(BB16/BB$5*100),"")</f>
        <v/>
      </c>
      <c r="BD16" s="10"/>
      <c r="BE16" s="20" t="str">
        <f t="shared" ref="BE16:BE23" si="71">IF(AND((BD16&gt;0),(BD$5&gt;0)),(BD16/BD$5*100),"")</f>
        <v/>
      </c>
      <c r="BF16" s="10">
        <v>4.49</v>
      </c>
      <c r="BG16" s="20">
        <f t="shared" ref="BG16:BG23" si="72">IF(AND((BF16&gt;0),(BF$5&gt;0)),(BF16/BF$5*100),"")</f>
        <v>17.33590733590734</v>
      </c>
      <c r="BH16" s="10">
        <v>4.29</v>
      </c>
      <c r="BI16" s="20">
        <f t="shared" ref="BI16:BI23" si="73">IF(AND((BH16&gt;0),(BH$5&gt;0)),(BH16/BH$5*100),"")</f>
        <v>15.651222181685517</v>
      </c>
      <c r="BK16" s="11" t="str">
        <f t="shared" si="0"/>
        <v xml:space="preserve">     External base</v>
      </c>
      <c r="BL16" s="12">
        <f t="shared" si="2"/>
        <v>12</v>
      </c>
      <c r="BM16" s="45">
        <f t="shared" si="1"/>
        <v>3.48</v>
      </c>
      <c r="BN16" s="13" t="str">
        <f t="shared" si="3"/>
        <v>–</v>
      </c>
      <c r="BO16" s="46">
        <f t="shared" si="4"/>
        <v>4.82</v>
      </c>
      <c r="BP16" s="47">
        <f t="shared" si="5"/>
        <v>15.323645970937912</v>
      </c>
      <c r="BQ16" s="14" t="str">
        <f t="shared" si="10"/>
        <v>–</v>
      </c>
      <c r="BR16" s="48">
        <f t="shared" si="6"/>
        <v>18.699186991869915</v>
      </c>
      <c r="BS16" s="49">
        <f t="shared" si="7"/>
        <v>4.2275</v>
      </c>
      <c r="BT16" s="50">
        <f t="shared" si="11"/>
        <v>17.130900013435191</v>
      </c>
      <c r="BU16" s="13">
        <f t="shared" si="8"/>
        <v>0.37579310071561256</v>
      </c>
      <c r="BV16" s="51">
        <f t="shared" si="12"/>
        <v>1.1345451418573367</v>
      </c>
      <c r="BW16" s="13">
        <f t="shared" si="9"/>
        <v>4.82</v>
      </c>
      <c r="BX16" s="14">
        <f t="shared" si="13"/>
        <v>17.88497217068646</v>
      </c>
    </row>
    <row r="17" spans="1:76">
      <c r="A17" s="9" t="s">
        <v>22</v>
      </c>
      <c r="B17" s="79">
        <v>7.88</v>
      </c>
      <c r="C17" s="80">
        <f t="shared" si="44"/>
        <v>29.23933209647495</v>
      </c>
      <c r="D17" s="10"/>
      <c r="E17" s="20" t="str">
        <f t="shared" si="45"/>
        <v/>
      </c>
      <c r="F17" s="10">
        <v>7.53</v>
      </c>
      <c r="G17" s="20">
        <f t="shared" si="46"/>
        <v>30.609756097560975</v>
      </c>
      <c r="H17" s="10">
        <v>7.77</v>
      </c>
      <c r="I17" s="20">
        <f t="shared" si="47"/>
        <v>31.844262295081965</v>
      </c>
      <c r="J17" s="10"/>
      <c r="K17" s="20" t="str">
        <f t="shared" si="48"/>
        <v/>
      </c>
      <c r="L17" s="10"/>
      <c r="M17" s="20" t="str">
        <f t="shared" si="49"/>
        <v/>
      </c>
      <c r="N17" s="10">
        <v>6.15</v>
      </c>
      <c r="O17" s="20">
        <f t="shared" si="50"/>
        <v>27.080581241743722</v>
      </c>
      <c r="P17" s="10"/>
      <c r="Q17" s="20" t="str">
        <f t="shared" si="51"/>
        <v/>
      </c>
      <c r="R17" s="10"/>
      <c r="S17" s="20" t="str">
        <f t="shared" si="52"/>
        <v/>
      </c>
      <c r="T17" s="10">
        <v>7.93</v>
      </c>
      <c r="U17" s="20">
        <f t="shared" si="53"/>
        <v>33.687340696686491</v>
      </c>
      <c r="V17" s="10"/>
      <c r="W17" s="20" t="str">
        <f t="shared" si="54"/>
        <v/>
      </c>
      <c r="X17" s="10"/>
      <c r="Y17" s="20" t="str">
        <f t="shared" si="55"/>
        <v/>
      </c>
      <c r="Z17" s="10">
        <v>6.3</v>
      </c>
      <c r="AA17" s="20">
        <f t="shared" si="56"/>
        <v>27.190332326283983</v>
      </c>
      <c r="AB17" s="10"/>
      <c r="AC17" s="20" t="str">
        <f t="shared" si="57"/>
        <v/>
      </c>
      <c r="AD17" s="10"/>
      <c r="AE17" s="20" t="str">
        <f t="shared" si="58"/>
        <v/>
      </c>
      <c r="AF17" s="10">
        <v>6.55</v>
      </c>
      <c r="AG17" s="20">
        <f t="shared" si="59"/>
        <v>27.246256239600662</v>
      </c>
      <c r="AH17" s="10"/>
      <c r="AI17" s="20" t="str">
        <f t="shared" si="60"/>
        <v/>
      </c>
      <c r="AJ17" s="10">
        <v>6.61</v>
      </c>
      <c r="AK17" s="20">
        <f t="shared" si="61"/>
        <v>26.717865804365402</v>
      </c>
      <c r="AL17" s="10"/>
      <c r="AM17" s="20" t="str">
        <f t="shared" si="62"/>
        <v/>
      </c>
      <c r="AN17" s="10">
        <v>6.53</v>
      </c>
      <c r="AO17" s="20">
        <f t="shared" si="63"/>
        <v>28.110202324580285</v>
      </c>
      <c r="AP17" s="10">
        <v>8.57</v>
      </c>
      <c r="AQ17" s="20">
        <f t="shared" si="64"/>
        <v>34.321185422507014</v>
      </c>
      <c r="AR17" s="10"/>
      <c r="AS17" s="20" t="str">
        <f t="shared" si="65"/>
        <v/>
      </c>
      <c r="AT17" s="10">
        <v>8.02</v>
      </c>
      <c r="AU17" s="20">
        <f t="shared" si="66"/>
        <v>32.273641851106639</v>
      </c>
      <c r="AV17" s="10"/>
      <c r="AW17" s="20" t="str">
        <f t="shared" si="67"/>
        <v/>
      </c>
      <c r="AX17" s="10"/>
      <c r="AY17" s="20" t="str">
        <f t="shared" si="68"/>
        <v/>
      </c>
      <c r="AZ17" s="10"/>
      <c r="BA17" s="20" t="str">
        <f t="shared" si="69"/>
        <v/>
      </c>
      <c r="BB17" s="10"/>
      <c r="BC17" s="20" t="str">
        <f t="shared" si="70"/>
        <v/>
      </c>
      <c r="BD17" s="10"/>
      <c r="BE17" s="20" t="str">
        <f t="shared" si="71"/>
        <v/>
      </c>
      <c r="BF17" s="10">
        <v>7.75</v>
      </c>
      <c r="BG17" s="20">
        <f t="shared" si="72"/>
        <v>29.922779922779924</v>
      </c>
      <c r="BH17" s="10">
        <v>9.49</v>
      </c>
      <c r="BI17" s="20">
        <f t="shared" si="73"/>
        <v>34.62240058372857</v>
      </c>
      <c r="BK17" s="11" t="str">
        <f t="shared" si="0"/>
        <v xml:space="preserve">     External primary branch</v>
      </c>
      <c r="BL17" s="12">
        <f t="shared" si="2"/>
        <v>13</v>
      </c>
      <c r="BM17" s="45">
        <f t="shared" si="1"/>
        <v>6.15</v>
      </c>
      <c r="BN17" s="13" t="str">
        <f t="shared" si="3"/>
        <v>–</v>
      </c>
      <c r="BO17" s="46">
        <f t="shared" si="4"/>
        <v>9.49</v>
      </c>
      <c r="BP17" s="47">
        <f t="shared" si="5"/>
        <v>26.717865804365402</v>
      </c>
      <c r="BQ17" s="14" t="str">
        <f t="shared" si="10"/>
        <v>–</v>
      </c>
      <c r="BR17" s="48">
        <f t="shared" si="6"/>
        <v>34.62240058372857</v>
      </c>
      <c r="BS17" s="49">
        <f t="shared" si="7"/>
        <v>7.4676923076923067</v>
      </c>
      <c r="BT17" s="50">
        <f t="shared" si="11"/>
        <v>30.22045668480774</v>
      </c>
      <c r="BU17" s="13">
        <f t="shared" si="8"/>
        <v>0.98849341463119655</v>
      </c>
      <c r="BV17" s="51">
        <f t="shared" si="12"/>
        <v>2.8993549858624048</v>
      </c>
      <c r="BW17" s="13">
        <f t="shared" si="9"/>
        <v>7.88</v>
      </c>
      <c r="BX17" s="14">
        <f t="shared" si="13"/>
        <v>29.23933209647495</v>
      </c>
    </row>
    <row r="18" spans="1:76">
      <c r="A18" s="9" t="s">
        <v>23</v>
      </c>
      <c r="B18" s="79">
        <v>5.86</v>
      </c>
      <c r="C18" s="80">
        <f t="shared" si="44"/>
        <v>21.74397031539889</v>
      </c>
      <c r="D18" s="10"/>
      <c r="E18" s="20" t="str">
        <f t="shared" si="45"/>
        <v/>
      </c>
      <c r="F18" s="10">
        <v>5.36</v>
      </c>
      <c r="G18" s="20">
        <f t="shared" si="46"/>
        <v>21.788617886178862</v>
      </c>
      <c r="H18" s="10">
        <v>5.4</v>
      </c>
      <c r="I18" s="20">
        <f t="shared" si="47"/>
        <v>22.131147540983608</v>
      </c>
      <c r="J18" s="10"/>
      <c r="K18" s="20" t="str">
        <f t="shared" si="48"/>
        <v/>
      </c>
      <c r="L18" s="10"/>
      <c r="M18" s="20" t="str">
        <f t="shared" si="49"/>
        <v/>
      </c>
      <c r="N18" s="10">
        <v>4.92</v>
      </c>
      <c r="O18" s="20">
        <f t="shared" si="50"/>
        <v>21.664464993394979</v>
      </c>
      <c r="P18" s="10"/>
      <c r="Q18" s="20" t="str">
        <f t="shared" si="51"/>
        <v/>
      </c>
      <c r="R18" s="10"/>
      <c r="S18" s="20" t="str">
        <f t="shared" si="52"/>
        <v/>
      </c>
      <c r="T18" s="10">
        <v>5.95</v>
      </c>
      <c r="U18" s="20">
        <f t="shared" si="53"/>
        <v>25.276125743415466</v>
      </c>
      <c r="V18" s="10"/>
      <c r="W18" s="20" t="str">
        <f t="shared" si="54"/>
        <v/>
      </c>
      <c r="X18" s="10"/>
      <c r="Y18" s="20" t="str">
        <f t="shared" si="55"/>
        <v/>
      </c>
      <c r="Z18" s="10">
        <v>5.34</v>
      </c>
      <c r="AA18" s="20">
        <f t="shared" si="56"/>
        <v>23.047043590850237</v>
      </c>
      <c r="AB18" s="10"/>
      <c r="AC18" s="20" t="str">
        <f t="shared" si="57"/>
        <v/>
      </c>
      <c r="AD18" s="10"/>
      <c r="AE18" s="20" t="str">
        <f t="shared" si="58"/>
        <v/>
      </c>
      <c r="AF18" s="10">
        <v>4.83</v>
      </c>
      <c r="AG18" s="20">
        <f t="shared" si="59"/>
        <v>20.091514143094845</v>
      </c>
      <c r="AH18" s="10"/>
      <c r="AI18" s="20" t="str">
        <f t="shared" si="60"/>
        <v/>
      </c>
      <c r="AJ18" s="10">
        <v>5.77</v>
      </c>
      <c r="AK18" s="20">
        <f t="shared" si="61"/>
        <v>23.322554567502021</v>
      </c>
      <c r="AL18" s="10"/>
      <c r="AM18" s="20" t="str">
        <f t="shared" si="62"/>
        <v/>
      </c>
      <c r="AN18" s="10">
        <v>4.8</v>
      </c>
      <c r="AO18" s="20">
        <f t="shared" si="63"/>
        <v>20.662935858803269</v>
      </c>
      <c r="AP18" s="10">
        <v>6.8</v>
      </c>
      <c r="AQ18" s="20">
        <f t="shared" si="64"/>
        <v>27.23267921505807</v>
      </c>
      <c r="AR18" s="10"/>
      <c r="AS18" s="20" t="str">
        <f t="shared" si="65"/>
        <v/>
      </c>
      <c r="AT18" s="10">
        <v>5.76</v>
      </c>
      <c r="AU18" s="20">
        <f t="shared" si="66"/>
        <v>23.17907444668008</v>
      </c>
      <c r="AV18" s="10"/>
      <c r="AW18" s="20" t="str">
        <f t="shared" si="67"/>
        <v/>
      </c>
      <c r="AX18" s="10"/>
      <c r="AY18" s="20" t="str">
        <f t="shared" si="68"/>
        <v/>
      </c>
      <c r="AZ18" s="10"/>
      <c r="BA18" s="20" t="str">
        <f t="shared" si="69"/>
        <v/>
      </c>
      <c r="BB18" s="10"/>
      <c r="BC18" s="20" t="str">
        <f t="shared" si="70"/>
        <v/>
      </c>
      <c r="BD18" s="10"/>
      <c r="BE18" s="20" t="str">
        <f t="shared" si="71"/>
        <v/>
      </c>
      <c r="BF18" s="10">
        <v>6.66</v>
      </c>
      <c r="BG18" s="20">
        <f t="shared" si="72"/>
        <v>25.714285714285719</v>
      </c>
      <c r="BH18" s="10">
        <v>6.31</v>
      </c>
      <c r="BI18" s="20">
        <f t="shared" si="73"/>
        <v>23.020795330171467</v>
      </c>
      <c r="BK18" s="11" t="str">
        <f t="shared" si="0"/>
        <v xml:space="preserve">     External secondary branch</v>
      </c>
      <c r="BL18" s="12">
        <f t="shared" si="2"/>
        <v>13</v>
      </c>
      <c r="BM18" s="45">
        <f t="shared" si="1"/>
        <v>4.8</v>
      </c>
      <c r="BN18" s="13" t="str">
        <f t="shared" si="3"/>
        <v>–</v>
      </c>
      <c r="BO18" s="46">
        <f t="shared" si="4"/>
        <v>6.8</v>
      </c>
      <c r="BP18" s="47">
        <f t="shared" si="5"/>
        <v>20.091514143094845</v>
      </c>
      <c r="BQ18" s="14" t="str">
        <f t="shared" si="10"/>
        <v>–</v>
      </c>
      <c r="BR18" s="48">
        <f t="shared" si="6"/>
        <v>27.23267921505807</v>
      </c>
      <c r="BS18" s="49">
        <f t="shared" si="7"/>
        <v>5.6738461538461529</v>
      </c>
      <c r="BT18" s="50">
        <f t="shared" si="11"/>
        <v>22.990400718909044</v>
      </c>
      <c r="BU18" s="13">
        <f t="shared" si="8"/>
        <v>0.65204215688786848</v>
      </c>
      <c r="BV18" s="51">
        <f t="shared" si="12"/>
        <v>2.043404017623434</v>
      </c>
      <c r="BW18" s="13">
        <f t="shared" si="9"/>
        <v>5.86</v>
      </c>
      <c r="BX18" s="14">
        <f t="shared" si="13"/>
        <v>21.74397031539889</v>
      </c>
    </row>
    <row r="19" spans="1:76" s="90" customFormat="1">
      <c r="A19" s="85" t="s">
        <v>53</v>
      </c>
      <c r="B19" s="86">
        <v>11.78</v>
      </c>
      <c r="C19" s="87">
        <f t="shared" si="44"/>
        <v>43.71057513914657</v>
      </c>
      <c r="D19" s="88"/>
      <c r="E19" s="89" t="str">
        <f t="shared" si="45"/>
        <v/>
      </c>
      <c r="F19" s="88">
        <v>10.87</v>
      </c>
      <c r="G19" s="89">
        <f t="shared" si="46"/>
        <v>44.186991869918693</v>
      </c>
      <c r="H19" s="88"/>
      <c r="I19" s="89" t="str">
        <f t="shared" si="47"/>
        <v/>
      </c>
      <c r="J19" s="88"/>
      <c r="K19" s="89" t="str">
        <f t="shared" si="48"/>
        <v/>
      </c>
      <c r="L19" s="88"/>
      <c r="M19" s="89" t="str">
        <f t="shared" si="49"/>
        <v/>
      </c>
      <c r="N19" s="88">
        <v>9.27</v>
      </c>
      <c r="O19" s="89">
        <f t="shared" si="50"/>
        <v>40.819022457067369</v>
      </c>
      <c r="P19" s="88"/>
      <c r="Q19" s="89" t="str">
        <f t="shared" si="51"/>
        <v/>
      </c>
      <c r="R19" s="88"/>
      <c r="S19" s="89" t="str">
        <f t="shared" si="52"/>
        <v/>
      </c>
      <c r="T19" s="88">
        <v>11.84</v>
      </c>
      <c r="U19" s="89">
        <f t="shared" si="53"/>
        <v>50.297366185216653</v>
      </c>
      <c r="V19" s="88"/>
      <c r="W19" s="89" t="str">
        <f t="shared" si="54"/>
        <v/>
      </c>
      <c r="X19" s="88"/>
      <c r="Y19" s="89" t="str">
        <f t="shared" si="55"/>
        <v/>
      </c>
      <c r="Z19" s="88">
        <v>10.44</v>
      </c>
      <c r="AA19" s="89">
        <f t="shared" si="56"/>
        <v>45.058264997842031</v>
      </c>
      <c r="AB19" s="88"/>
      <c r="AC19" s="89" t="str">
        <f t="shared" si="57"/>
        <v/>
      </c>
      <c r="AD19" s="88"/>
      <c r="AE19" s="89" t="str">
        <f t="shared" si="58"/>
        <v/>
      </c>
      <c r="AF19" s="88"/>
      <c r="AG19" s="89" t="str">
        <f t="shared" si="59"/>
        <v/>
      </c>
      <c r="AH19" s="88"/>
      <c r="AI19" s="89" t="str">
        <f t="shared" si="60"/>
        <v/>
      </c>
      <c r="AJ19" s="88">
        <v>10.41</v>
      </c>
      <c r="AK19" s="89">
        <f t="shared" si="61"/>
        <v>42.077607113985458</v>
      </c>
      <c r="AL19" s="88"/>
      <c r="AM19" s="89" t="str">
        <f t="shared" si="62"/>
        <v/>
      </c>
      <c r="AN19" s="88">
        <v>9.93</v>
      </c>
      <c r="AO19" s="89">
        <f t="shared" si="63"/>
        <v>42.746448557899264</v>
      </c>
      <c r="AP19" s="88">
        <v>12.9</v>
      </c>
      <c r="AQ19" s="89">
        <f t="shared" si="64"/>
        <v>51.661994393271925</v>
      </c>
      <c r="AR19" s="88"/>
      <c r="AS19" s="89" t="str">
        <f t="shared" si="65"/>
        <v/>
      </c>
      <c r="AT19" s="88">
        <v>11.75</v>
      </c>
      <c r="AU19" s="89">
        <f t="shared" si="66"/>
        <v>47.283702213279675</v>
      </c>
      <c r="AV19" s="88"/>
      <c r="AW19" s="89" t="str">
        <f t="shared" si="67"/>
        <v/>
      </c>
      <c r="AX19" s="88"/>
      <c r="AY19" s="89" t="str">
        <f t="shared" si="68"/>
        <v/>
      </c>
      <c r="AZ19" s="88"/>
      <c r="BA19" s="89" t="str">
        <f t="shared" si="69"/>
        <v/>
      </c>
      <c r="BB19" s="88"/>
      <c r="BC19" s="89" t="str">
        <f t="shared" si="70"/>
        <v/>
      </c>
      <c r="BD19" s="88"/>
      <c r="BE19" s="89" t="str">
        <f t="shared" si="71"/>
        <v/>
      </c>
      <c r="BF19" s="88">
        <v>12.04</v>
      </c>
      <c r="BG19" s="89">
        <f t="shared" si="72"/>
        <v>46.486486486486484</v>
      </c>
      <c r="BH19" s="88">
        <v>13.45</v>
      </c>
      <c r="BI19" s="89">
        <f t="shared" si="73"/>
        <v>49.06968259759212</v>
      </c>
      <c r="BK19" s="91" t="str">
        <f t="shared" si="0"/>
        <v xml:space="preserve">     External total</v>
      </c>
      <c r="BL19" s="92">
        <f t="shared" si="2"/>
        <v>11</v>
      </c>
      <c r="BM19" s="93">
        <f t="shared" si="1"/>
        <v>9.27</v>
      </c>
      <c r="BN19" s="94" t="str">
        <f t="shared" si="3"/>
        <v>–</v>
      </c>
      <c r="BO19" s="95">
        <f t="shared" si="4"/>
        <v>13.45</v>
      </c>
      <c r="BP19" s="96">
        <f t="shared" si="5"/>
        <v>40.819022457067369</v>
      </c>
      <c r="BQ19" s="97" t="str">
        <f t="shared" si="10"/>
        <v>–</v>
      </c>
      <c r="BR19" s="98">
        <f t="shared" si="6"/>
        <v>51.661994393271925</v>
      </c>
      <c r="BS19" s="99">
        <f t="shared" si="7"/>
        <v>11.334545454545454</v>
      </c>
      <c r="BT19" s="100">
        <f t="shared" si="11"/>
        <v>45.763467455609664</v>
      </c>
      <c r="BU19" s="94">
        <f t="shared" si="8"/>
        <v>1.2710575410764429</v>
      </c>
      <c r="BV19" s="101">
        <f t="shared" si="12"/>
        <v>3.5134917816837912</v>
      </c>
      <c r="BW19" s="94">
        <f t="shared" si="9"/>
        <v>11.78</v>
      </c>
      <c r="BX19" s="14">
        <f t="shared" si="13"/>
        <v>43.71057513914657</v>
      </c>
    </row>
    <row r="20" spans="1:76">
      <c r="A20" s="9" t="s">
        <v>24</v>
      </c>
      <c r="B20" s="79">
        <v>3.7</v>
      </c>
      <c r="C20" s="80">
        <f t="shared" si="44"/>
        <v>13.729128014842301</v>
      </c>
      <c r="D20" s="10">
        <v>4.21</v>
      </c>
      <c r="E20" s="20">
        <f t="shared" si="45"/>
        <v>17.065261451155248</v>
      </c>
      <c r="F20" s="10">
        <v>4.09</v>
      </c>
      <c r="G20" s="20">
        <f t="shared" si="46"/>
        <v>16.626016260162597</v>
      </c>
      <c r="H20" s="10">
        <v>3.85</v>
      </c>
      <c r="I20" s="20">
        <f t="shared" si="47"/>
        <v>15.778688524590164</v>
      </c>
      <c r="J20" s="10"/>
      <c r="K20" s="20" t="str">
        <f t="shared" si="48"/>
        <v/>
      </c>
      <c r="L20" s="10"/>
      <c r="M20" s="20" t="str">
        <f t="shared" si="49"/>
        <v/>
      </c>
      <c r="N20" s="10">
        <v>3.24</v>
      </c>
      <c r="O20" s="20">
        <f t="shared" si="50"/>
        <v>14.266842800528401</v>
      </c>
      <c r="P20" s="10"/>
      <c r="Q20" s="20" t="str">
        <f t="shared" si="51"/>
        <v/>
      </c>
      <c r="R20" s="10"/>
      <c r="S20" s="20" t="str">
        <f t="shared" si="52"/>
        <v/>
      </c>
      <c r="T20" s="10">
        <v>3.43</v>
      </c>
      <c r="U20" s="20">
        <f t="shared" si="53"/>
        <v>14.570943075615975</v>
      </c>
      <c r="V20" s="10"/>
      <c r="W20" s="20" t="str">
        <f t="shared" si="54"/>
        <v/>
      </c>
      <c r="X20" s="10"/>
      <c r="Y20" s="20" t="str">
        <f t="shared" si="55"/>
        <v/>
      </c>
      <c r="Z20" s="10"/>
      <c r="AA20" s="20" t="str">
        <f t="shared" si="56"/>
        <v/>
      </c>
      <c r="AB20" s="10"/>
      <c r="AC20" s="20" t="str">
        <f t="shared" si="57"/>
        <v/>
      </c>
      <c r="AD20" s="10"/>
      <c r="AE20" s="20" t="str">
        <f t="shared" si="58"/>
        <v/>
      </c>
      <c r="AF20" s="10"/>
      <c r="AG20" s="20" t="str">
        <f t="shared" si="59"/>
        <v/>
      </c>
      <c r="AH20" s="10"/>
      <c r="AI20" s="20" t="str">
        <f t="shared" si="60"/>
        <v/>
      </c>
      <c r="AJ20" s="10">
        <v>3.57</v>
      </c>
      <c r="AK20" s="20">
        <f t="shared" si="61"/>
        <v>14.430072756669363</v>
      </c>
      <c r="AL20" s="10"/>
      <c r="AM20" s="20" t="str">
        <f t="shared" si="62"/>
        <v/>
      </c>
      <c r="AN20" s="10">
        <v>3.36</v>
      </c>
      <c r="AO20" s="20">
        <f t="shared" si="63"/>
        <v>14.464055101162291</v>
      </c>
      <c r="AP20" s="10">
        <v>3.68</v>
      </c>
      <c r="AQ20" s="20">
        <f t="shared" si="64"/>
        <v>14.737685222266721</v>
      </c>
      <c r="AR20" s="10"/>
      <c r="AS20" s="20" t="str">
        <f t="shared" si="65"/>
        <v/>
      </c>
      <c r="AT20" s="10">
        <v>3.35</v>
      </c>
      <c r="AU20" s="20">
        <f t="shared" si="66"/>
        <v>13.480885311871226</v>
      </c>
      <c r="AV20" s="10"/>
      <c r="AW20" s="20" t="str">
        <f t="shared" si="67"/>
        <v/>
      </c>
      <c r="AX20" s="10"/>
      <c r="AY20" s="20" t="str">
        <f t="shared" si="68"/>
        <v/>
      </c>
      <c r="AZ20" s="10">
        <v>3.73</v>
      </c>
      <c r="BA20" s="20">
        <f t="shared" si="69"/>
        <v>13.693098384728341</v>
      </c>
      <c r="BB20" s="10"/>
      <c r="BC20" s="20" t="str">
        <f t="shared" si="70"/>
        <v/>
      </c>
      <c r="BD20" s="10"/>
      <c r="BE20" s="20" t="str">
        <f t="shared" si="71"/>
        <v/>
      </c>
      <c r="BF20" s="10">
        <v>3.69</v>
      </c>
      <c r="BG20" s="20">
        <f t="shared" si="72"/>
        <v>14.247104247104247</v>
      </c>
      <c r="BH20" s="10">
        <v>3.99</v>
      </c>
      <c r="BI20" s="20">
        <f t="shared" si="73"/>
        <v>14.556731120029188</v>
      </c>
      <c r="BK20" s="11" t="str">
        <f t="shared" si="0"/>
        <v xml:space="preserve">     Internal base</v>
      </c>
      <c r="BL20" s="12">
        <f t="shared" si="2"/>
        <v>13</v>
      </c>
      <c r="BM20" s="45">
        <f t="shared" si="1"/>
        <v>3.24</v>
      </c>
      <c r="BN20" s="13" t="str">
        <f t="shared" si="3"/>
        <v>–</v>
      </c>
      <c r="BO20" s="46">
        <f t="shared" si="4"/>
        <v>4.21</v>
      </c>
      <c r="BP20" s="47">
        <f t="shared" si="5"/>
        <v>13.480885311871226</v>
      </c>
      <c r="BQ20" s="14" t="str">
        <f t="shared" si="10"/>
        <v>–</v>
      </c>
      <c r="BR20" s="48">
        <f t="shared" si="6"/>
        <v>17.065261451155248</v>
      </c>
      <c r="BS20" s="49">
        <f t="shared" si="7"/>
        <v>3.683846153846154</v>
      </c>
      <c r="BT20" s="50">
        <f t="shared" si="11"/>
        <v>14.742039405440465</v>
      </c>
      <c r="BU20" s="13">
        <f t="shared" si="8"/>
        <v>0.2966911542760266</v>
      </c>
      <c r="BV20" s="51">
        <f t="shared" si="12"/>
        <v>1.0972370762586894</v>
      </c>
      <c r="BW20" s="13">
        <f t="shared" si="9"/>
        <v>3.7</v>
      </c>
      <c r="BX20" s="14">
        <f t="shared" si="13"/>
        <v>13.729128014842301</v>
      </c>
    </row>
    <row r="21" spans="1:76">
      <c r="A21" s="9" t="s">
        <v>25</v>
      </c>
      <c r="B21" s="79">
        <v>6.16</v>
      </c>
      <c r="C21" s="80">
        <f t="shared" si="44"/>
        <v>22.857142857142858</v>
      </c>
      <c r="D21" s="10">
        <v>5.68</v>
      </c>
      <c r="E21" s="20">
        <f t="shared" si="45"/>
        <v>23.023915687069312</v>
      </c>
      <c r="F21" s="10">
        <v>5.65</v>
      </c>
      <c r="G21" s="20">
        <f t="shared" si="46"/>
        <v>22.967479674796749</v>
      </c>
      <c r="H21" s="10">
        <v>5.4</v>
      </c>
      <c r="I21" s="20">
        <f t="shared" si="47"/>
        <v>22.131147540983608</v>
      </c>
      <c r="J21" s="10"/>
      <c r="K21" s="20" t="str">
        <f t="shared" si="48"/>
        <v/>
      </c>
      <c r="L21" s="10"/>
      <c r="M21" s="20" t="str">
        <f t="shared" si="49"/>
        <v/>
      </c>
      <c r="N21" s="10">
        <v>4.62</v>
      </c>
      <c r="O21" s="20">
        <f t="shared" si="50"/>
        <v>20.343461030383093</v>
      </c>
      <c r="P21" s="10"/>
      <c r="Q21" s="20" t="str">
        <f t="shared" si="51"/>
        <v/>
      </c>
      <c r="R21" s="10"/>
      <c r="S21" s="20" t="str">
        <f t="shared" si="52"/>
        <v/>
      </c>
      <c r="T21" s="10">
        <v>5.78</v>
      </c>
      <c r="U21" s="20">
        <f t="shared" si="53"/>
        <v>24.553950722175021</v>
      </c>
      <c r="V21" s="10"/>
      <c r="W21" s="20" t="str">
        <f t="shared" si="54"/>
        <v/>
      </c>
      <c r="X21" s="10"/>
      <c r="Y21" s="20" t="str">
        <f t="shared" si="55"/>
        <v/>
      </c>
      <c r="Z21" s="10"/>
      <c r="AA21" s="20" t="str">
        <f t="shared" si="56"/>
        <v/>
      </c>
      <c r="AB21" s="10"/>
      <c r="AC21" s="20" t="str">
        <f t="shared" si="57"/>
        <v/>
      </c>
      <c r="AD21" s="10"/>
      <c r="AE21" s="20" t="str">
        <f t="shared" si="58"/>
        <v/>
      </c>
      <c r="AF21" s="10"/>
      <c r="AG21" s="20" t="str">
        <f t="shared" si="59"/>
        <v/>
      </c>
      <c r="AH21" s="10"/>
      <c r="AI21" s="20" t="str">
        <f t="shared" si="60"/>
        <v/>
      </c>
      <c r="AJ21" s="10">
        <v>5.71</v>
      </c>
      <c r="AK21" s="20">
        <f t="shared" si="61"/>
        <v>23.080032336297496</v>
      </c>
      <c r="AL21" s="10"/>
      <c r="AM21" s="20" t="str">
        <f t="shared" si="62"/>
        <v/>
      </c>
      <c r="AN21" s="10">
        <v>5.03</v>
      </c>
      <c r="AO21" s="20">
        <f t="shared" si="63"/>
        <v>21.653034868704264</v>
      </c>
      <c r="AP21" s="10">
        <v>6.12</v>
      </c>
      <c r="AQ21" s="20">
        <f t="shared" si="64"/>
        <v>24.509411293552262</v>
      </c>
      <c r="AR21" s="10"/>
      <c r="AS21" s="20" t="str">
        <f t="shared" si="65"/>
        <v/>
      </c>
      <c r="AT21" s="10">
        <v>5.29</v>
      </c>
      <c r="AU21" s="20">
        <f t="shared" si="66"/>
        <v>21.287726358148891</v>
      </c>
      <c r="AV21" s="10"/>
      <c r="AW21" s="20" t="str">
        <f t="shared" si="67"/>
        <v/>
      </c>
      <c r="AX21" s="10"/>
      <c r="AY21" s="20" t="str">
        <f t="shared" si="68"/>
        <v/>
      </c>
      <c r="AZ21" s="10">
        <v>5.82</v>
      </c>
      <c r="BA21" s="20">
        <f t="shared" si="69"/>
        <v>21.365638766519826</v>
      </c>
      <c r="BB21" s="10"/>
      <c r="BC21" s="20" t="str">
        <f t="shared" si="70"/>
        <v/>
      </c>
      <c r="BD21" s="10"/>
      <c r="BE21" s="20" t="str">
        <f t="shared" si="71"/>
        <v/>
      </c>
      <c r="BF21" s="10">
        <v>5.13</v>
      </c>
      <c r="BG21" s="20">
        <f t="shared" si="72"/>
        <v>19.80694980694981</v>
      </c>
      <c r="BH21" s="10">
        <v>6.21</v>
      </c>
      <c r="BI21" s="20">
        <f t="shared" si="73"/>
        <v>22.655964976286029</v>
      </c>
      <c r="BK21" s="11" t="str">
        <f t="shared" si="0"/>
        <v xml:space="preserve">     Internal primary branch</v>
      </c>
      <c r="BL21" s="12">
        <f t="shared" si="2"/>
        <v>13</v>
      </c>
      <c r="BM21" s="45">
        <f t="shared" si="1"/>
        <v>4.62</v>
      </c>
      <c r="BN21" s="13" t="str">
        <f t="shared" si="3"/>
        <v>–</v>
      </c>
      <c r="BO21" s="46">
        <f t="shared" si="4"/>
        <v>6.21</v>
      </c>
      <c r="BP21" s="47">
        <f t="shared" si="5"/>
        <v>19.80694980694981</v>
      </c>
      <c r="BQ21" s="14" t="str">
        <f t="shared" si="10"/>
        <v>–</v>
      </c>
      <c r="BR21" s="48">
        <f t="shared" si="6"/>
        <v>24.553950722175021</v>
      </c>
      <c r="BS21" s="49">
        <f t="shared" si="7"/>
        <v>5.5846153846153843</v>
      </c>
      <c r="BT21" s="50">
        <f t="shared" si="11"/>
        <v>22.325835070693017</v>
      </c>
      <c r="BU21" s="13">
        <f t="shared" si="8"/>
        <v>0.47408886973884595</v>
      </c>
      <c r="BV21" s="51">
        <f t="shared" si="12"/>
        <v>1.42467586522722</v>
      </c>
      <c r="BW21" s="13">
        <f t="shared" si="9"/>
        <v>6.16</v>
      </c>
      <c r="BX21" s="14">
        <f t="shared" si="13"/>
        <v>22.857142857142858</v>
      </c>
    </row>
    <row r="22" spans="1:76">
      <c r="A22" s="9" t="s">
        <v>26</v>
      </c>
      <c r="B22" s="79">
        <v>4.82</v>
      </c>
      <c r="C22" s="80">
        <f t="shared" si="44"/>
        <v>17.88497217068646</v>
      </c>
      <c r="D22" s="10">
        <v>5.1100000000000003</v>
      </c>
      <c r="E22" s="20">
        <f t="shared" si="45"/>
        <v>20.713417105796513</v>
      </c>
      <c r="F22" s="10"/>
      <c r="G22" s="20" t="str">
        <f t="shared" si="46"/>
        <v/>
      </c>
      <c r="H22" s="10">
        <v>3.85</v>
      </c>
      <c r="I22" s="20">
        <f t="shared" si="47"/>
        <v>15.778688524590164</v>
      </c>
      <c r="J22" s="10"/>
      <c r="K22" s="20" t="str">
        <f t="shared" si="48"/>
        <v/>
      </c>
      <c r="L22" s="10"/>
      <c r="M22" s="20" t="str">
        <f t="shared" si="49"/>
        <v/>
      </c>
      <c r="N22" s="10">
        <v>3.36</v>
      </c>
      <c r="O22" s="20">
        <f t="shared" si="50"/>
        <v>14.795244385733156</v>
      </c>
      <c r="P22" s="10"/>
      <c r="Q22" s="20" t="str">
        <f t="shared" si="51"/>
        <v/>
      </c>
      <c r="R22" s="10"/>
      <c r="S22" s="20" t="str">
        <f t="shared" si="52"/>
        <v/>
      </c>
      <c r="T22" s="10"/>
      <c r="U22" s="20" t="str">
        <f t="shared" si="53"/>
        <v/>
      </c>
      <c r="V22" s="10"/>
      <c r="W22" s="20" t="str">
        <f t="shared" si="54"/>
        <v/>
      </c>
      <c r="X22" s="10"/>
      <c r="Y22" s="20" t="str">
        <f t="shared" si="55"/>
        <v/>
      </c>
      <c r="Z22" s="10"/>
      <c r="AA22" s="20" t="str">
        <f t="shared" si="56"/>
        <v/>
      </c>
      <c r="AB22" s="10"/>
      <c r="AC22" s="20" t="str">
        <f t="shared" si="57"/>
        <v/>
      </c>
      <c r="AD22" s="10"/>
      <c r="AE22" s="20" t="str">
        <f t="shared" si="58"/>
        <v/>
      </c>
      <c r="AF22" s="10"/>
      <c r="AG22" s="20" t="str">
        <f t="shared" si="59"/>
        <v/>
      </c>
      <c r="AH22" s="10"/>
      <c r="AI22" s="20" t="str">
        <f t="shared" si="60"/>
        <v/>
      </c>
      <c r="AJ22" s="10">
        <v>3.72</v>
      </c>
      <c r="AK22" s="20">
        <f t="shared" si="61"/>
        <v>15.036378334680681</v>
      </c>
      <c r="AL22" s="10"/>
      <c r="AM22" s="20" t="str">
        <f t="shared" si="62"/>
        <v/>
      </c>
      <c r="AN22" s="10">
        <v>3.94</v>
      </c>
      <c r="AO22" s="20">
        <f t="shared" si="63"/>
        <v>16.960826517434352</v>
      </c>
      <c r="AP22" s="10">
        <v>4.5</v>
      </c>
      <c r="AQ22" s="20">
        <f t="shared" si="64"/>
        <v>18.02162595114137</v>
      </c>
      <c r="AR22" s="10"/>
      <c r="AS22" s="20" t="str">
        <f t="shared" si="65"/>
        <v/>
      </c>
      <c r="AT22" s="10">
        <v>4.34</v>
      </c>
      <c r="AU22" s="20">
        <f t="shared" si="66"/>
        <v>17.464788732394364</v>
      </c>
      <c r="AV22" s="10"/>
      <c r="AW22" s="20" t="str">
        <f t="shared" si="67"/>
        <v/>
      </c>
      <c r="AX22" s="10"/>
      <c r="AY22" s="20" t="str">
        <f t="shared" si="68"/>
        <v/>
      </c>
      <c r="AZ22" s="10">
        <v>4.57</v>
      </c>
      <c r="BA22" s="20">
        <f t="shared" si="69"/>
        <v>16.776798825256979</v>
      </c>
      <c r="BB22" s="10"/>
      <c r="BC22" s="20" t="str">
        <f t="shared" si="70"/>
        <v/>
      </c>
      <c r="BD22" s="10"/>
      <c r="BE22" s="20" t="str">
        <f t="shared" si="71"/>
        <v/>
      </c>
      <c r="BF22" s="10">
        <v>4.8600000000000003</v>
      </c>
      <c r="BG22" s="20">
        <f t="shared" si="72"/>
        <v>18.764478764478767</v>
      </c>
      <c r="BH22" s="10">
        <v>5.15</v>
      </c>
      <c r="BI22" s="20">
        <f t="shared" si="73"/>
        <v>18.788763225100329</v>
      </c>
      <c r="BK22" s="11" t="str">
        <f t="shared" si="0"/>
        <v xml:space="preserve">     Internal secondary branch</v>
      </c>
      <c r="BL22" s="12">
        <f t="shared" si="2"/>
        <v>11</v>
      </c>
      <c r="BM22" s="45">
        <f t="shared" si="1"/>
        <v>3.36</v>
      </c>
      <c r="BN22" s="13" t="str">
        <f t="shared" si="3"/>
        <v>–</v>
      </c>
      <c r="BO22" s="46">
        <f t="shared" si="4"/>
        <v>5.15</v>
      </c>
      <c r="BP22" s="47">
        <f t="shared" si="5"/>
        <v>14.795244385733156</v>
      </c>
      <c r="BQ22" s="14" t="str">
        <f t="shared" si="10"/>
        <v>–</v>
      </c>
      <c r="BR22" s="48">
        <f t="shared" si="6"/>
        <v>20.713417105796513</v>
      </c>
      <c r="BS22" s="49">
        <f t="shared" si="7"/>
        <v>4.3836363636363638</v>
      </c>
      <c r="BT22" s="50">
        <f t="shared" si="11"/>
        <v>17.362362048844833</v>
      </c>
      <c r="BU22" s="13">
        <f t="shared" si="8"/>
        <v>0.59600793161287369</v>
      </c>
      <c r="BV22" s="51">
        <f t="shared" si="12"/>
        <v>1.7595679381733413</v>
      </c>
      <c r="BW22" s="13">
        <f t="shared" si="9"/>
        <v>4.82</v>
      </c>
      <c r="BX22" s="14">
        <f t="shared" si="13"/>
        <v>17.88497217068646</v>
      </c>
    </row>
    <row r="23" spans="1:76" s="90" customFormat="1">
      <c r="A23" s="85" t="s">
        <v>54</v>
      </c>
      <c r="B23" s="86">
        <v>7.4</v>
      </c>
      <c r="C23" s="87">
        <f t="shared" si="44"/>
        <v>27.458256029684602</v>
      </c>
      <c r="D23" s="88">
        <v>8.2200000000000006</v>
      </c>
      <c r="E23" s="89">
        <f t="shared" si="45"/>
        <v>33.31982164572355</v>
      </c>
      <c r="F23" s="88">
        <v>7.43</v>
      </c>
      <c r="G23" s="89">
        <f t="shared" si="46"/>
        <v>30.203252032520322</v>
      </c>
      <c r="H23" s="88">
        <v>7.51</v>
      </c>
      <c r="I23" s="89">
        <f t="shared" si="47"/>
        <v>30.778688524590166</v>
      </c>
      <c r="J23" s="88"/>
      <c r="K23" s="89" t="str">
        <f t="shared" si="48"/>
        <v/>
      </c>
      <c r="L23" s="88"/>
      <c r="M23" s="89" t="str">
        <f t="shared" si="49"/>
        <v/>
      </c>
      <c r="N23" s="88">
        <v>6.71</v>
      </c>
      <c r="O23" s="89">
        <f t="shared" si="50"/>
        <v>29.546455306032581</v>
      </c>
      <c r="P23" s="88"/>
      <c r="Q23" s="89" t="str">
        <f t="shared" si="51"/>
        <v/>
      </c>
      <c r="R23" s="88"/>
      <c r="S23" s="89" t="str">
        <f t="shared" si="52"/>
        <v/>
      </c>
      <c r="T23" s="88">
        <v>8.14</v>
      </c>
      <c r="U23" s="89">
        <f t="shared" si="53"/>
        <v>34.579439252336449</v>
      </c>
      <c r="V23" s="88"/>
      <c r="W23" s="89" t="str">
        <f t="shared" si="54"/>
        <v/>
      </c>
      <c r="X23" s="88"/>
      <c r="Y23" s="89" t="str">
        <f t="shared" si="55"/>
        <v/>
      </c>
      <c r="Z23" s="88"/>
      <c r="AA23" s="89" t="str">
        <f t="shared" si="56"/>
        <v/>
      </c>
      <c r="AB23" s="88"/>
      <c r="AC23" s="89" t="str">
        <f t="shared" si="57"/>
        <v/>
      </c>
      <c r="AD23" s="88"/>
      <c r="AE23" s="89" t="str">
        <f t="shared" si="58"/>
        <v/>
      </c>
      <c r="AF23" s="88"/>
      <c r="AG23" s="89" t="str">
        <f t="shared" si="59"/>
        <v/>
      </c>
      <c r="AH23" s="88"/>
      <c r="AI23" s="89" t="str">
        <f t="shared" si="60"/>
        <v/>
      </c>
      <c r="AJ23" s="88">
        <v>7</v>
      </c>
      <c r="AK23" s="89">
        <f t="shared" si="61"/>
        <v>28.294260307194829</v>
      </c>
      <c r="AL23" s="88"/>
      <c r="AM23" s="89" t="str">
        <f t="shared" si="62"/>
        <v/>
      </c>
      <c r="AN23" s="88">
        <v>6.75</v>
      </c>
      <c r="AO23" s="89">
        <f t="shared" si="63"/>
        <v>29.057253551442102</v>
      </c>
      <c r="AP23" s="88">
        <v>7.9</v>
      </c>
      <c r="AQ23" s="89">
        <f t="shared" si="64"/>
        <v>31.637965558670405</v>
      </c>
      <c r="AR23" s="88"/>
      <c r="AS23" s="89" t="str">
        <f t="shared" si="65"/>
        <v/>
      </c>
      <c r="AT23" s="88">
        <v>7.05</v>
      </c>
      <c r="AU23" s="89">
        <f t="shared" si="66"/>
        <v>28.370221327967805</v>
      </c>
      <c r="AV23" s="88"/>
      <c r="AW23" s="89" t="str">
        <f t="shared" si="67"/>
        <v/>
      </c>
      <c r="AX23" s="88"/>
      <c r="AY23" s="89" t="str">
        <f t="shared" si="68"/>
        <v/>
      </c>
      <c r="AZ23" s="88">
        <v>7.96</v>
      </c>
      <c r="BA23" s="89">
        <f t="shared" si="69"/>
        <v>29.22173274596182</v>
      </c>
      <c r="BB23" s="88"/>
      <c r="BC23" s="89" t="str">
        <f t="shared" si="70"/>
        <v/>
      </c>
      <c r="BD23" s="88"/>
      <c r="BE23" s="89" t="str">
        <f t="shared" si="71"/>
        <v/>
      </c>
      <c r="BF23" s="88">
        <v>6.97</v>
      </c>
      <c r="BG23" s="89">
        <f t="shared" si="72"/>
        <v>26.91119691119691</v>
      </c>
      <c r="BH23" s="88">
        <v>7.54</v>
      </c>
      <c r="BI23" s="89">
        <f t="shared" si="73"/>
        <v>27.508208682962419</v>
      </c>
      <c r="BK23" s="91" t="str">
        <f t="shared" si="0"/>
        <v xml:space="preserve">     Internal total</v>
      </c>
      <c r="BL23" s="92">
        <f t="shared" si="2"/>
        <v>13</v>
      </c>
      <c r="BM23" s="93">
        <f t="shared" si="1"/>
        <v>6.71</v>
      </c>
      <c r="BN23" s="94" t="str">
        <f t="shared" si="3"/>
        <v>–</v>
      </c>
      <c r="BO23" s="95">
        <f t="shared" si="4"/>
        <v>8.2200000000000006</v>
      </c>
      <c r="BP23" s="96">
        <f>IF(SUM(C23,E23,G23,I23,K23,M23,O23,Q23,S23,U23,W23,Y23,AA23,AC23,AE23,AG23,AI23,AK23,AM23,AO23,AQ23,AS23,AU23,AW23,AY23,BA23,BC23,BE23,BG23,BI23)&gt;0,MIN(C23,E23,G23,I23,K23,M23,O23,Q23,S23,U23,W23,Y23,AA23,AC23,AE23,AG23,AI23,AK23,AM23,AO23,AQ23,AS23,AU23,AW23,AY23,BA23,BC23,BE23,BG23,BI23),"")</f>
        <v>26.91119691119691</v>
      </c>
      <c r="BQ23" s="97" t="str">
        <f t="shared" si="10"/>
        <v>–</v>
      </c>
      <c r="BR23" s="98">
        <f>IF(SUM(C23,E23,G23,I23,K23,M23,O23,Q23,S23,U23,W23,Y23,AA23,AC23,AE23,AG23,AI23,AK23,AM23,AO23,AQ23,AS23,AU23,AW23,AY23,BA23,BC23,BE23,BG23,BI23)&gt;0,MAX(C23,E23,G23,I23,K23,M23,O23,Q23,S23,U23,W23,Y23,AA23,AC23,AE23,AG23,AI23,AK23,AM23,AO23,AQ23,AS23,AU23,AW23,AY23,BA23,BC23,BE23,BG23,BI23),"")</f>
        <v>34.579439252336449</v>
      </c>
      <c r="BS23" s="99">
        <f t="shared" si="7"/>
        <v>7.4292307692307693</v>
      </c>
      <c r="BT23" s="100">
        <f>IF(SUM(C23,E23,G23,I23,K23,M23,O23,Q23,S23,U23,W23,Y23,AA23,AC23,AE23,AG23,AI23,AK23,AM23,AO23,AQ23,AS23,AU23,AW23,AY23,BA23,BC23,BE23,BG23,BI23)&gt;0,AVERAGE(C23,E23,G23,I23,K23,M23,O23,Q23,S23,U23,W23,Y23,AA23,AC23,AE23,AG23,AI23,AK23,AM23,AO23,AQ23,AS23,AU23,AW23,AY23,BA23,BC23,BE23,BG23,BI23),"?")</f>
        <v>29.760519375098763</v>
      </c>
      <c r="BU23" s="94">
        <f t="shared" si="8"/>
        <v>0.51406000846952926</v>
      </c>
      <c r="BV23" s="101">
        <f>IF(COUNT(C23,E23,G23,I23,K23,M23,O23,Q23,S23,U23,W23,Y23,AA23,AC23,AE23,AG23,AI23,AK23,AM23,AO23,AQ23,AS23,AU23,AW23,AY23,BA23,BC23,BE23,BG23,BI23)&gt;1,STDEV(C23,E23,G23,I23,K23,M23,O23,Q23,S23,U23,W23,Y23,AA23,AC23,AE23,AG23,AI23,AK23,AM23,AO23,AQ23,AS23,AU23,AW23,AY23,BA23,BC23,BE23,BG23,BI23),"?")</f>
        <v>2.3103680495229844</v>
      </c>
      <c r="BW23" s="94">
        <f t="shared" si="9"/>
        <v>7.4</v>
      </c>
      <c r="BX23" s="14">
        <f t="shared" si="13"/>
        <v>27.458256029684602</v>
      </c>
    </row>
    <row r="24" spans="1:76">
      <c r="A24" s="21" t="s">
        <v>27</v>
      </c>
      <c r="B24" s="77"/>
      <c r="C24" s="78"/>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61"/>
      <c r="AF24" s="22"/>
      <c r="AG24" s="22"/>
      <c r="AH24" s="22"/>
      <c r="AI24" s="22"/>
      <c r="AJ24" s="22"/>
      <c r="AK24" s="22"/>
      <c r="AL24" s="22"/>
      <c r="AM24" s="22"/>
      <c r="AN24" s="22"/>
      <c r="AO24" s="22"/>
      <c r="AP24" s="22"/>
      <c r="AQ24" s="22"/>
      <c r="AR24" s="22"/>
      <c r="AS24" s="22"/>
      <c r="AT24" s="22"/>
      <c r="AU24" s="22"/>
      <c r="AV24" s="22"/>
      <c r="AW24" s="61"/>
      <c r="AX24" s="22"/>
      <c r="AY24" s="61"/>
      <c r="AZ24" s="22"/>
      <c r="BA24" s="61"/>
      <c r="BB24" s="22"/>
      <c r="BC24" s="61"/>
      <c r="BD24" s="22"/>
      <c r="BE24" s="61"/>
      <c r="BF24" s="22"/>
      <c r="BG24" s="22"/>
      <c r="BH24" s="22"/>
      <c r="BI24" s="61"/>
      <c r="BK24" s="11" t="str">
        <f t="shared" si="0"/>
        <v>Claw 2 lengths</v>
      </c>
      <c r="BL24" s="12"/>
      <c r="BM24" s="45"/>
      <c r="BN24" s="13"/>
      <c r="BO24" s="46"/>
      <c r="BP24" s="47"/>
      <c r="BQ24" s="14"/>
      <c r="BR24" s="48"/>
      <c r="BS24" s="49"/>
      <c r="BT24" s="50"/>
      <c r="BU24" s="13"/>
      <c r="BV24" s="51"/>
      <c r="BW24" s="13"/>
      <c r="BX24" s="14"/>
    </row>
    <row r="25" spans="1:76">
      <c r="A25" s="9" t="s">
        <v>21</v>
      </c>
      <c r="B25" s="79">
        <v>5.25</v>
      </c>
      <c r="C25" s="80">
        <f t="shared" ref="C25:C32" si="74">IF(AND((B25&gt;0),(B$5&gt;0)),(B25/B$5*100),"")</f>
        <v>19.480519480519483</v>
      </c>
      <c r="D25" s="10"/>
      <c r="E25" s="20" t="str">
        <f t="shared" ref="E25:E32" si="75">IF(AND((D25&gt;0),(D$5&gt;0)),(D25/D$5*100),"")</f>
        <v/>
      </c>
      <c r="F25" s="10"/>
      <c r="G25" s="20" t="str">
        <f t="shared" ref="G25:G32" si="76">IF(AND((F25&gt;0),(F$5&gt;0)),(F25/F$5*100),"")</f>
        <v/>
      </c>
      <c r="H25" s="10">
        <v>3.65</v>
      </c>
      <c r="I25" s="20">
        <f t="shared" ref="I25:I32" si="77">IF(AND((H25&gt;0),(H$5&gt;0)),(H25/H$5*100),"")</f>
        <v>14.959016393442623</v>
      </c>
      <c r="J25" s="10"/>
      <c r="K25" s="20" t="str">
        <f t="shared" ref="K25:K32" si="78">IF(AND((J25&gt;0),(J$5&gt;0)),(J25/J$5*100),"")</f>
        <v/>
      </c>
      <c r="L25" s="10">
        <v>4.01</v>
      </c>
      <c r="M25" s="20">
        <f t="shared" ref="M25:M32" si="79">IF(AND((L25&gt;0),(L$5&gt;0)),(L25/L$5*100),"")</f>
        <v>16.400817995910018</v>
      </c>
      <c r="N25" s="10">
        <v>4.3099999999999996</v>
      </c>
      <c r="O25" s="20">
        <f t="shared" ref="O25:O32" si="80">IF(AND((N25&gt;0),(N$5&gt;0)),(N25/N$5*100),"")</f>
        <v>18.978423601937468</v>
      </c>
      <c r="P25" s="10"/>
      <c r="Q25" s="20" t="str">
        <f t="shared" ref="Q25:Q32" si="81">IF(AND((P25&gt;0),(P$5&gt;0)),(P25/P$5*100),"")</f>
        <v/>
      </c>
      <c r="R25" s="10">
        <v>3.93</v>
      </c>
      <c r="S25" s="20">
        <f t="shared" ref="S25:S32" si="82">IF(AND((R25&gt;0),(R$5&gt;0)),(R25/R$5*100),"")</f>
        <v>15.173745173745177</v>
      </c>
      <c r="T25" s="10">
        <v>4.32</v>
      </c>
      <c r="U25" s="20">
        <f t="shared" ref="U25:U32" si="83">IF(AND((T25&gt;0),(T$5&gt;0)),(T25/T$5*100),"")</f>
        <v>18.3517417162277</v>
      </c>
      <c r="V25" s="10">
        <v>4.1900000000000004</v>
      </c>
      <c r="W25" s="20">
        <f t="shared" ref="W25:W32" si="84">IF(AND((V25&gt;0),(V$5&gt;0)),(V25/V$5*100),"")</f>
        <v>16.405638214565389</v>
      </c>
      <c r="X25" s="10">
        <v>4.09</v>
      </c>
      <c r="Y25" s="20">
        <f t="shared" ref="Y25:Y32" si="85">IF(AND((X25&gt;0),(X$5&gt;0)),(X25/X$5*100),"")</f>
        <v>19.085394307046197</v>
      </c>
      <c r="Z25" s="10"/>
      <c r="AA25" s="20" t="str">
        <f t="shared" ref="AA25:AA32" si="86">IF(AND((Z25&gt;0),(Z$5&gt;0)),(Z25/Z$5*100),"")</f>
        <v/>
      </c>
      <c r="AB25" s="10"/>
      <c r="AC25" s="20" t="str">
        <f t="shared" ref="AC25:AC32" si="87">IF(AND((AB25&gt;0),(AB$5&gt;0)),(AB25/AB$5*100),"")</f>
        <v/>
      </c>
      <c r="AD25" s="10"/>
      <c r="AE25" s="20" t="str">
        <f t="shared" ref="AE25:AE32" si="88">IF(AND((AD25&gt;0),(AD$5&gt;0)),(AD25/AD$5*100),"")</f>
        <v/>
      </c>
      <c r="AF25" s="10"/>
      <c r="AG25" s="20" t="str">
        <f t="shared" ref="AG25:AG32" si="89">IF(AND((AF25&gt;0),(AF$5&gt;0)),(AF25/AF$5*100),"")</f>
        <v/>
      </c>
      <c r="AH25" s="10"/>
      <c r="AI25" s="20" t="str">
        <f t="shared" ref="AI25:AI32" si="90">IF(AND((AH25&gt;0),(AH$5&gt;0)),(AH25/AH$5*100),"")</f>
        <v/>
      </c>
      <c r="AJ25" s="10">
        <v>4.55</v>
      </c>
      <c r="AK25" s="20">
        <f t="shared" ref="AK25:AK32" si="91">IF(AND((AJ25&gt;0),(AJ$5&gt;0)),(AJ25/AJ$5*100),"")</f>
        <v>18.391269199676639</v>
      </c>
      <c r="AL25" s="10">
        <v>4.67</v>
      </c>
      <c r="AM25" s="20">
        <f t="shared" ref="AM25:AM32" si="92">IF(AND((AL25&gt;0),(AL$5&gt;0)),(AL25/AL$5*100),"")</f>
        <v>18.702442931517822</v>
      </c>
      <c r="AN25" s="10">
        <v>4.3600000000000003</v>
      </c>
      <c r="AO25" s="20">
        <f t="shared" ref="AO25:AO32" si="93">IF(AND((AN25&gt;0),(AN$5&gt;0)),(AN25/AN$5*100),"")</f>
        <v>18.76883340507964</v>
      </c>
      <c r="AP25" s="10">
        <v>4.37</v>
      </c>
      <c r="AQ25" s="20">
        <f t="shared" ref="AQ25:AQ32" si="94">IF(AND((AP25&gt;0),(AP$5&gt;0)),(AP25/AP$5*100),"")</f>
        <v>17.501001201441731</v>
      </c>
      <c r="AR25" s="10"/>
      <c r="AS25" s="20" t="str">
        <f t="shared" ref="AS25:AS32" si="95">IF(AND((AR25&gt;0),(AR$5&gt;0)),(AR25/AR$5*100),"")</f>
        <v/>
      </c>
      <c r="AT25" s="10"/>
      <c r="AU25" s="20" t="str">
        <f t="shared" ref="AU25:AU32" si="96">IF(AND((AT25&gt;0),(AT$5&gt;0)),(AT25/AT$5*100),"")</f>
        <v/>
      </c>
      <c r="AV25" s="10"/>
      <c r="AW25" s="20" t="str">
        <f t="shared" ref="AW25:AW32" si="97">IF(AND((AV25&gt;0),(AV$5&gt;0)),(AV25/AV$5*100),"")</f>
        <v/>
      </c>
      <c r="AX25" s="10"/>
      <c r="AY25" s="20" t="str">
        <f t="shared" ref="AY25:AY32" si="98">IF(AND((AX25&gt;0),(AX$5&gt;0)),(AX25/AX$5*100),"")</f>
        <v/>
      </c>
      <c r="AZ25" s="10"/>
      <c r="BA25" s="20" t="str">
        <f t="shared" ref="BA25:BA32" si="99">IF(AND((AZ25&gt;0),(AZ$5&gt;0)),(AZ25/AZ$5*100),"")</f>
        <v/>
      </c>
      <c r="BB25" s="10"/>
      <c r="BC25" s="20" t="str">
        <f t="shared" ref="BC25:BC32" si="100">IF(AND((BB25&gt;0),(BB$5&gt;0)),(BB25/BB$5*100),"")</f>
        <v/>
      </c>
      <c r="BD25" s="10"/>
      <c r="BE25" s="20" t="str">
        <f t="shared" ref="BE25:BE32" si="101">IF(AND((BD25&gt;0),(BD$5&gt;0)),(BD25/BD$5*100),"")</f>
        <v/>
      </c>
      <c r="BF25" s="10">
        <v>4.63</v>
      </c>
      <c r="BG25" s="20">
        <f t="shared" ref="BG25:BG32" si="102">IF(AND((BF25&gt;0),(BF$5&gt;0)),(BF25/BF$5*100),"")</f>
        <v>17.876447876447877</v>
      </c>
      <c r="BH25" s="10">
        <v>4.2699999999999996</v>
      </c>
      <c r="BI25" s="20">
        <f t="shared" ref="BI25:BI32" si="103">IF(AND((BH25&gt;0),(BH$5&gt;0)),(BH25/BH$5*100),"")</f>
        <v>15.578256110908425</v>
      </c>
      <c r="BK25" s="11" t="str">
        <f t="shared" si="0"/>
        <v xml:space="preserve">     External base</v>
      </c>
      <c r="BL25" s="12">
        <f t="shared" si="2"/>
        <v>14</v>
      </c>
      <c r="BM25" s="45">
        <f t="shared" si="1"/>
        <v>3.65</v>
      </c>
      <c r="BN25" s="13" t="str">
        <f t="shared" si="3"/>
        <v>–</v>
      </c>
      <c r="BO25" s="46">
        <f t="shared" si="4"/>
        <v>5.25</v>
      </c>
      <c r="BP25" s="47">
        <f t="shared" si="5"/>
        <v>14.959016393442623</v>
      </c>
      <c r="BQ25" s="14" t="str">
        <f t="shared" si="10"/>
        <v>–</v>
      </c>
      <c r="BR25" s="48">
        <f t="shared" si="6"/>
        <v>19.480519480519483</v>
      </c>
      <c r="BS25" s="49">
        <f t="shared" si="7"/>
        <v>4.3285714285714283</v>
      </c>
      <c r="BT25" s="50">
        <f t="shared" si="11"/>
        <v>17.546681972033301</v>
      </c>
      <c r="BU25" s="13">
        <f t="shared" si="8"/>
        <v>0.38320223909047824</v>
      </c>
      <c r="BV25" s="51">
        <f t="shared" si="12"/>
        <v>1.5510664695949792</v>
      </c>
      <c r="BW25" s="13">
        <f t="shared" si="9"/>
        <v>5.25</v>
      </c>
      <c r="BX25" s="14">
        <f t="shared" si="13"/>
        <v>19.480519480519483</v>
      </c>
    </row>
    <row r="26" spans="1:76">
      <c r="A26" s="9" t="s">
        <v>22</v>
      </c>
      <c r="B26" s="79">
        <v>8.4</v>
      </c>
      <c r="C26" s="80">
        <f t="shared" si="74"/>
        <v>31.168831168831172</v>
      </c>
      <c r="D26" s="10"/>
      <c r="E26" s="20" t="str">
        <f t="shared" si="75"/>
        <v/>
      </c>
      <c r="F26" s="10"/>
      <c r="G26" s="20" t="str">
        <f t="shared" si="76"/>
        <v/>
      </c>
      <c r="H26" s="10">
        <v>9.08</v>
      </c>
      <c r="I26" s="20">
        <f t="shared" si="77"/>
        <v>37.213114754098363</v>
      </c>
      <c r="J26" s="10"/>
      <c r="K26" s="20" t="str">
        <f t="shared" si="78"/>
        <v/>
      </c>
      <c r="L26" s="10">
        <v>9.06</v>
      </c>
      <c r="M26" s="20">
        <f t="shared" si="79"/>
        <v>37.055214723926383</v>
      </c>
      <c r="N26" s="10">
        <v>6.01</v>
      </c>
      <c r="O26" s="20">
        <f t="shared" si="80"/>
        <v>26.464112725671505</v>
      </c>
      <c r="P26" s="10"/>
      <c r="Q26" s="20" t="str">
        <f t="shared" si="81"/>
        <v/>
      </c>
      <c r="R26" s="10">
        <v>8.33</v>
      </c>
      <c r="S26" s="20">
        <f t="shared" si="82"/>
        <v>32.162162162162168</v>
      </c>
      <c r="T26" s="10">
        <v>8.02</v>
      </c>
      <c r="U26" s="20">
        <f t="shared" si="83"/>
        <v>34.069668649107896</v>
      </c>
      <c r="V26" s="10">
        <v>9.24</v>
      </c>
      <c r="W26" s="20">
        <f t="shared" si="84"/>
        <v>36.178543461237275</v>
      </c>
      <c r="X26" s="10">
        <v>8.0299999999999994</v>
      </c>
      <c r="Y26" s="20">
        <f t="shared" si="85"/>
        <v>37.470835277648156</v>
      </c>
      <c r="Z26" s="10"/>
      <c r="AA26" s="20" t="str">
        <f t="shared" si="86"/>
        <v/>
      </c>
      <c r="AB26" s="10"/>
      <c r="AC26" s="20" t="str">
        <f t="shared" si="87"/>
        <v/>
      </c>
      <c r="AD26" s="10"/>
      <c r="AE26" s="20" t="str">
        <f t="shared" si="88"/>
        <v/>
      </c>
      <c r="AF26" s="10"/>
      <c r="AG26" s="20" t="str">
        <f t="shared" si="89"/>
        <v/>
      </c>
      <c r="AH26" s="10"/>
      <c r="AI26" s="20" t="str">
        <f t="shared" si="90"/>
        <v/>
      </c>
      <c r="AJ26" s="10">
        <v>6.74</v>
      </c>
      <c r="AK26" s="20">
        <f t="shared" si="91"/>
        <v>27.243330638641876</v>
      </c>
      <c r="AL26" s="10">
        <v>7.54</v>
      </c>
      <c r="AM26" s="20">
        <f t="shared" si="92"/>
        <v>30.196235482579098</v>
      </c>
      <c r="AN26" s="10">
        <v>7.23</v>
      </c>
      <c r="AO26" s="20">
        <f t="shared" si="93"/>
        <v>31.123547137322426</v>
      </c>
      <c r="AP26" s="10">
        <v>9.09</v>
      </c>
      <c r="AQ26" s="20">
        <f t="shared" si="94"/>
        <v>36.403684421305563</v>
      </c>
      <c r="AR26" s="10"/>
      <c r="AS26" s="20" t="str">
        <f t="shared" si="95"/>
        <v/>
      </c>
      <c r="AT26" s="10"/>
      <c r="AU26" s="20" t="str">
        <f t="shared" si="96"/>
        <v/>
      </c>
      <c r="AV26" s="10"/>
      <c r="AW26" s="20" t="str">
        <f t="shared" si="97"/>
        <v/>
      </c>
      <c r="AX26" s="10"/>
      <c r="AY26" s="20" t="str">
        <f t="shared" si="98"/>
        <v/>
      </c>
      <c r="AZ26" s="10"/>
      <c r="BA26" s="20" t="str">
        <f t="shared" si="99"/>
        <v/>
      </c>
      <c r="BB26" s="10"/>
      <c r="BC26" s="20" t="str">
        <f t="shared" si="100"/>
        <v/>
      </c>
      <c r="BD26" s="10"/>
      <c r="BE26" s="20" t="str">
        <f t="shared" si="101"/>
        <v/>
      </c>
      <c r="BF26" s="10">
        <v>8.32</v>
      </c>
      <c r="BG26" s="20">
        <f t="shared" si="102"/>
        <v>32.123552123552123</v>
      </c>
      <c r="BH26" s="10">
        <v>9.58</v>
      </c>
      <c r="BI26" s="20">
        <f t="shared" si="103"/>
        <v>34.950747902225466</v>
      </c>
      <c r="BK26" s="11" t="str">
        <f t="shared" si="0"/>
        <v xml:space="preserve">     External primary branch</v>
      </c>
      <c r="BL26" s="12">
        <f t="shared" si="2"/>
        <v>14</v>
      </c>
      <c r="BM26" s="45">
        <f t="shared" si="1"/>
        <v>6.01</v>
      </c>
      <c r="BN26" s="13" t="str">
        <f t="shared" si="3"/>
        <v>–</v>
      </c>
      <c r="BO26" s="46">
        <f t="shared" si="4"/>
        <v>9.58</v>
      </c>
      <c r="BP26" s="47">
        <f t="shared" si="5"/>
        <v>26.464112725671505</v>
      </c>
      <c r="BQ26" s="14" t="str">
        <f t="shared" si="10"/>
        <v>–</v>
      </c>
      <c r="BR26" s="48">
        <f t="shared" si="6"/>
        <v>37.470835277648156</v>
      </c>
      <c r="BS26" s="49">
        <f t="shared" si="7"/>
        <v>8.1907142857142858</v>
      </c>
      <c r="BT26" s="50">
        <f t="shared" si="11"/>
        <v>33.13025575916496</v>
      </c>
      <c r="BU26" s="13">
        <f t="shared" si="8"/>
        <v>1.0276071105370796</v>
      </c>
      <c r="BV26" s="51">
        <f t="shared" si="12"/>
        <v>3.6442399332627025</v>
      </c>
      <c r="BW26" s="13">
        <f t="shared" si="9"/>
        <v>8.4</v>
      </c>
      <c r="BX26" s="14">
        <f t="shared" si="13"/>
        <v>31.168831168831172</v>
      </c>
    </row>
    <row r="27" spans="1:76">
      <c r="A27" s="9" t="s">
        <v>23</v>
      </c>
      <c r="B27" s="79">
        <v>6.64</v>
      </c>
      <c r="C27" s="80">
        <f t="shared" si="74"/>
        <v>24.638218923933209</v>
      </c>
      <c r="D27" s="10"/>
      <c r="E27" s="20" t="str">
        <f t="shared" si="75"/>
        <v/>
      </c>
      <c r="F27" s="10"/>
      <c r="G27" s="20" t="str">
        <f t="shared" si="76"/>
        <v/>
      </c>
      <c r="H27" s="10">
        <v>5.63</v>
      </c>
      <c r="I27" s="20">
        <f t="shared" si="77"/>
        <v>23.07377049180328</v>
      </c>
      <c r="J27" s="10"/>
      <c r="K27" s="20" t="str">
        <f t="shared" si="78"/>
        <v/>
      </c>
      <c r="L27" s="10">
        <v>5.34</v>
      </c>
      <c r="M27" s="20">
        <f t="shared" si="79"/>
        <v>21.840490797546011</v>
      </c>
      <c r="N27" s="10">
        <v>5.01</v>
      </c>
      <c r="O27" s="20">
        <f t="shared" si="80"/>
        <v>22.060766182298543</v>
      </c>
      <c r="P27" s="10"/>
      <c r="Q27" s="20" t="str">
        <f t="shared" si="81"/>
        <v/>
      </c>
      <c r="R27" s="10">
        <v>5.69</v>
      </c>
      <c r="S27" s="20">
        <f t="shared" si="82"/>
        <v>21.969111969111971</v>
      </c>
      <c r="T27" s="10">
        <v>5.95</v>
      </c>
      <c r="U27" s="20">
        <f t="shared" si="83"/>
        <v>25.276125743415466</v>
      </c>
      <c r="V27" s="10">
        <v>4.84</v>
      </c>
      <c r="W27" s="20">
        <f t="shared" si="84"/>
        <v>18.950665622552858</v>
      </c>
      <c r="X27" s="10"/>
      <c r="Y27" s="20" t="str">
        <f t="shared" si="85"/>
        <v/>
      </c>
      <c r="Z27" s="10"/>
      <c r="AA27" s="20" t="str">
        <f t="shared" si="86"/>
        <v/>
      </c>
      <c r="AB27" s="10"/>
      <c r="AC27" s="20" t="str">
        <f t="shared" si="87"/>
        <v/>
      </c>
      <c r="AD27" s="10"/>
      <c r="AE27" s="20" t="str">
        <f t="shared" si="88"/>
        <v/>
      </c>
      <c r="AF27" s="10"/>
      <c r="AG27" s="20" t="str">
        <f t="shared" si="89"/>
        <v/>
      </c>
      <c r="AH27" s="10"/>
      <c r="AI27" s="20" t="str">
        <f t="shared" si="90"/>
        <v/>
      </c>
      <c r="AJ27" s="10">
        <v>5.68</v>
      </c>
      <c r="AK27" s="20">
        <f t="shared" si="91"/>
        <v>22.958771220695233</v>
      </c>
      <c r="AL27" s="10">
        <v>6.16</v>
      </c>
      <c r="AM27" s="20">
        <f t="shared" si="92"/>
        <v>24.669603524229078</v>
      </c>
      <c r="AN27" s="10">
        <v>5.26</v>
      </c>
      <c r="AO27" s="20">
        <f t="shared" si="93"/>
        <v>22.643133878605251</v>
      </c>
      <c r="AP27" s="10">
        <v>6.79</v>
      </c>
      <c r="AQ27" s="20">
        <f t="shared" si="94"/>
        <v>27.19263115738887</v>
      </c>
      <c r="AR27" s="10"/>
      <c r="AS27" s="20" t="str">
        <f t="shared" si="95"/>
        <v/>
      </c>
      <c r="AT27" s="10"/>
      <c r="AU27" s="20" t="str">
        <f t="shared" si="96"/>
        <v/>
      </c>
      <c r="AV27" s="10"/>
      <c r="AW27" s="20" t="str">
        <f t="shared" si="97"/>
        <v/>
      </c>
      <c r="AX27" s="10"/>
      <c r="AY27" s="20" t="str">
        <f t="shared" si="98"/>
        <v/>
      </c>
      <c r="AZ27" s="10"/>
      <c r="BA27" s="20" t="str">
        <f t="shared" si="99"/>
        <v/>
      </c>
      <c r="BB27" s="10"/>
      <c r="BC27" s="20" t="str">
        <f t="shared" si="100"/>
        <v/>
      </c>
      <c r="BD27" s="10"/>
      <c r="BE27" s="20" t="str">
        <f t="shared" si="101"/>
        <v/>
      </c>
      <c r="BF27" s="10">
        <v>6.45</v>
      </c>
      <c r="BG27" s="20">
        <f t="shared" si="102"/>
        <v>24.903474903474905</v>
      </c>
      <c r="BH27" s="10">
        <v>5.73</v>
      </c>
      <c r="BI27" s="20">
        <f t="shared" si="103"/>
        <v>20.904779277635903</v>
      </c>
      <c r="BK27" s="11" t="str">
        <f t="shared" si="0"/>
        <v xml:space="preserve">     External secondary branch</v>
      </c>
      <c r="BL27" s="12">
        <f t="shared" si="2"/>
        <v>13</v>
      </c>
      <c r="BM27" s="45">
        <f t="shared" si="1"/>
        <v>4.84</v>
      </c>
      <c r="BN27" s="13" t="str">
        <f t="shared" si="3"/>
        <v>–</v>
      </c>
      <c r="BO27" s="46">
        <f t="shared" si="4"/>
        <v>6.79</v>
      </c>
      <c r="BP27" s="47">
        <f t="shared" si="5"/>
        <v>18.950665622552858</v>
      </c>
      <c r="BQ27" s="14" t="str">
        <f t="shared" si="10"/>
        <v>–</v>
      </c>
      <c r="BR27" s="48">
        <f t="shared" si="6"/>
        <v>27.19263115738887</v>
      </c>
      <c r="BS27" s="49">
        <f t="shared" si="7"/>
        <v>5.7823076923076924</v>
      </c>
      <c r="BT27" s="50">
        <f t="shared" si="11"/>
        <v>23.160118745591582</v>
      </c>
      <c r="BU27" s="13">
        <f t="shared" si="8"/>
        <v>0.60314666328837252</v>
      </c>
      <c r="BV27" s="51">
        <f t="shared" si="12"/>
        <v>2.1550535593694029</v>
      </c>
      <c r="BW27" s="13">
        <f t="shared" si="9"/>
        <v>6.64</v>
      </c>
      <c r="BX27" s="14">
        <f t="shared" si="13"/>
        <v>24.638218923933209</v>
      </c>
    </row>
    <row r="28" spans="1:76" s="90" customFormat="1">
      <c r="A28" s="85" t="s">
        <v>53</v>
      </c>
      <c r="B28" s="86">
        <v>12.58</v>
      </c>
      <c r="C28" s="87">
        <f t="shared" si="74"/>
        <v>46.679035250463826</v>
      </c>
      <c r="D28" s="88"/>
      <c r="E28" s="89" t="str">
        <f t="shared" si="75"/>
        <v/>
      </c>
      <c r="F28" s="88"/>
      <c r="G28" s="89" t="str">
        <f t="shared" si="76"/>
        <v/>
      </c>
      <c r="H28" s="88">
        <v>12.66</v>
      </c>
      <c r="I28" s="89">
        <f t="shared" si="77"/>
        <v>51.885245901639344</v>
      </c>
      <c r="J28" s="88"/>
      <c r="K28" s="89" t="str">
        <f t="shared" si="78"/>
        <v/>
      </c>
      <c r="L28" s="88">
        <v>12.51</v>
      </c>
      <c r="M28" s="89">
        <f t="shared" si="79"/>
        <v>51.165644171779142</v>
      </c>
      <c r="N28" s="88">
        <v>9.52</v>
      </c>
      <c r="O28" s="89">
        <f t="shared" si="80"/>
        <v>41.919859092910613</v>
      </c>
      <c r="P28" s="88"/>
      <c r="Q28" s="89" t="str">
        <f t="shared" si="81"/>
        <v/>
      </c>
      <c r="R28" s="88">
        <v>11.98</v>
      </c>
      <c r="S28" s="89">
        <f t="shared" si="82"/>
        <v>46.254826254826256</v>
      </c>
      <c r="T28" s="88">
        <v>11.51</v>
      </c>
      <c r="U28" s="89">
        <f t="shared" si="83"/>
        <v>48.895497026338148</v>
      </c>
      <c r="V28" s="88">
        <v>12.83</v>
      </c>
      <c r="W28" s="89">
        <f t="shared" si="84"/>
        <v>50.234925606891153</v>
      </c>
      <c r="X28" s="88">
        <v>12.06</v>
      </c>
      <c r="Y28" s="89">
        <f t="shared" si="85"/>
        <v>56.276248250116666</v>
      </c>
      <c r="Z28" s="88"/>
      <c r="AA28" s="89" t="str">
        <f t="shared" si="86"/>
        <v/>
      </c>
      <c r="AB28" s="88"/>
      <c r="AC28" s="89" t="str">
        <f t="shared" si="87"/>
        <v/>
      </c>
      <c r="AD28" s="88"/>
      <c r="AE28" s="89" t="str">
        <f t="shared" si="88"/>
        <v/>
      </c>
      <c r="AF28" s="88"/>
      <c r="AG28" s="89" t="str">
        <f t="shared" si="89"/>
        <v/>
      </c>
      <c r="AH28" s="88"/>
      <c r="AI28" s="89" t="str">
        <f t="shared" si="90"/>
        <v/>
      </c>
      <c r="AJ28" s="88">
        <v>10.3</v>
      </c>
      <c r="AK28" s="89">
        <f t="shared" si="91"/>
        <v>41.632983023443821</v>
      </c>
      <c r="AL28" s="88">
        <v>12.11</v>
      </c>
      <c r="AM28" s="89">
        <f t="shared" si="92"/>
        <v>48.498197837404888</v>
      </c>
      <c r="AN28" s="88">
        <v>10.87</v>
      </c>
      <c r="AO28" s="89">
        <f t="shared" si="93"/>
        <v>46.792940163581569</v>
      </c>
      <c r="AP28" s="88">
        <v>13.31</v>
      </c>
      <c r="AQ28" s="89">
        <f t="shared" si="94"/>
        <v>53.303964757709252</v>
      </c>
      <c r="AR28" s="88"/>
      <c r="AS28" s="89" t="str">
        <f t="shared" si="95"/>
        <v/>
      </c>
      <c r="AT28" s="88"/>
      <c r="AU28" s="89" t="str">
        <f t="shared" si="96"/>
        <v/>
      </c>
      <c r="AV28" s="88"/>
      <c r="AW28" s="89" t="str">
        <f t="shared" si="97"/>
        <v/>
      </c>
      <c r="AX28" s="88"/>
      <c r="AY28" s="89" t="str">
        <f t="shared" si="98"/>
        <v/>
      </c>
      <c r="AZ28" s="88"/>
      <c r="BA28" s="89" t="str">
        <f t="shared" si="99"/>
        <v/>
      </c>
      <c r="BB28" s="88"/>
      <c r="BC28" s="89" t="str">
        <f t="shared" si="100"/>
        <v/>
      </c>
      <c r="BD28" s="88"/>
      <c r="BE28" s="89" t="str">
        <f t="shared" si="101"/>
        <v/>
      </c>
      <c r="BF28" s="88">
        <v>12.47</v>
      </c>
      <c r="BG28" s="89">
        <f t="shared" si="102"/>
        <v>48.14671814671815</v>
      </c>
      <c r="BH28" s="88">
        <v>13.32</v>
      </c>
      <c r="BI28" s="89">
        <f t="shared" si="103"/>
        <v>48.595403137541041</v>
      </c>
      <c r="BK28" s="91" t="str">
        <f t="shared" si="0"/>
        <v xml:space="preserve">     External total</v>
      </c>
      <c r="BL28" s="92">
        <f t="shared" si="2"/>
        <v>14</v>
      </c>
      <c r="BM28" s="93">
        <f t="shared" si="1"/>
        <v>9.52</v>
      </c>
      <c r="BN28" s="94" t="str">
        <f t="shared" si="3"/>
        <v>–</v>
      </c>
      <c r="BO28" s="95">
        <f t="shared" si="4"/>
        <v>13.32</v>
      </c>
      <c r="BP28" s="96">
        <f t="shared" si="5"/>
        <v>41.632983023443821</v>
      </c>
      <c r="BQ28" s="97" t="str">
        <f t="shared" si="10"/>
        <v>–</v>
      </c>
      <c r="BR28" s="98">
        <f t="shared" si="6"/>
        <v>56.276248250116666</v>
      </c>
      <c r="BS28" s="99">
        <f t="shared" si="7"/>
        <v>12.002142857142857</v>
      </c>
      <c r="BT28" s="100">
        <f t="shared" si="11"/>
        <v>48.591534901525996</v>
      </c>
      <c r="BU28" s="94">
        <f t="shared" si="8"/>
        <v>1.1084929379146238</v>
      </c>
      <c r="BV28" s="101">
        <f t="shared" si="12"/>
        <v>3.9905812895282993</v>
      </c>
      <c r="BW28" s="94">
        <f t="shared" si="9"/>
        <v>12.58</v>
      </c>
      <c r="BX28" s="14">
        <f t="shared" si="13"/>
        <v>46.679035250463826</v>
      </c>
    </row>
    <row r="29" spans="1:76">
      <c r="A29" s="9" t="s">
        <v>24</v>
      </c>
      <c r="B29" s="79">
        <v>4.08</v>
      </c>
      <c r="C29" s="80">
        <f t="shared" si="74"/>
        <v>15.139146567717997</v>
      </c>
      <c r="D29" s="10">
        <v>4.24</v>
      </c>
      <c r="E29" s="20">
        <f t="shared" si="75"/>
        <v>17.186866639643291</v>
      </c>
      <c r="F29" s="10"/>
      <c r="G29" s="20" t="str">
        <f t="shared" si="76"/>
        <v/>
      </c>
      <c r="H29" s="10">
        <v>3.06</v>
      </c>
      <c r="I29" s="20">
        <f t="shared" si="77"/>
        <v>12.540983606557379</v>
      </c>
      <c r="J29" s="10"/>
      <c r="K29" s="20" t="str">
        <f t="shared" si="78"/>
        <v/>
      </c>
      <c r="L29" s="10"/>
      <c r="M29" s="20" t="str">
        <f t="shared" si="79"/>
        <v/>
      </c>
      <c r="N29" s="10">
        <v>3.33</v>
      </c>
      <c r="O29" s="20">
        <f t="shared" si="80"/>
        <v>14.663143989431967</v>
      </c>
      <c r="P29" s="10"/>
      <c r="Q29" s="20" t="str">
        <f t="shared" si="81"/>
        <v/>
      </c>
      <c r="R29" s="10">
        <v>3.74</v>
      </c>
      <c r="S29" s="20">
        <f t="shared" si="82"/>
        <v>14.440154440154442</v>
      </c>
      <c r="T29" s="10">
        <v>3.94</v>
      </c>
      <c r="U29" s="20">
        <f t="shared" si="83"/>
        <v>16.737468139337299</v>
      </c>
      <c r="V29" s="10">
        <v>3.33</v>
      </c>
      <c r="W29" s="20">
        <f t="shared" si="84"/>
        <v>13.038371182458889</v>
      </c>
      <c r="X29" s="10"/>
      <c r="Y29" s="20" t="str">
        <f t="shared" si="85"/>
        <v/>
      </c>
      <c r="Z29" s="10">
        <v>3.83</v>
      </c>
      <c r="AA29" s="20">
        <f t="shared" si="86"/>
        <v>16.529995684074233</v>
      </c>
      <c r="AB29" s="10"/>
      <c r="AC29" s="20" t="str">
        <f t="shared" si="87"/>
        <v/>
      </c>
      <c r="AD29" s="10"/>
      <c r="AE29" s="20" t="str">
        <f t="shared" si="88"/>
        <v/>
      </c>
      <c r="AF29" s="10"/>
      <c r="AG29" s="20" t="str">
        <f t="shared" si="89"/>
        <v/>
      </c>
      <c r="AH29" s="10"/>
      <c r="AI29" s="20" t="str">
        <f t="shared" si="90"/>
        <v/>
      </c>
      <c r="AJ29" s="10"/>
      <c r="AK29" s="20" t="str">
        <f t="shared" si="91"/>
        <v/>
      </c>
      <c r="AL29" s="10"/>
      <c r="AM29" s="20" t="str">
        <f t="shared" si="92"/>
        <v/>
      </c>
      <c r="AN29" s="10">
        <v>3.46</v>
      </c>
      <c r="AO29" s="20">
        <f t="shared" si="93"/>
        <v>14.894532931554025</v>
      </c>
      <c r="AP29" s="10">
        <v>4.1100000000000003</v>
      </c>
      <c r="AQ29" s="20">
        <f t="shared" si="94"/>
        <v>16.459751702042453</v>
      </c>
      <c r="AR29" s="10"/>
      <c r="AS29" s="20" t="str">
        <f t="shared" si="95"/>
        <v/>
      </c>
      <c r="AT29" s="10">
        <v>3.74</v>
      </c>
      <c r="AU29" s="20">
        <f t="shared" si="96"/>
        <v>15.050301810865191</v>
      </c>
      <c r="AV29" s="10"/>
      <c r="AW29" s="20" t="str">
        <f t="shared" si="97"/>
        <v/>
      </c>
      <c r="AX29" s="10"/>
      <c r="AY29" s="20" t="str">
        <f t="shared" si="98"/>
        <v/>
      </c>
      <c r="AZ29" s="10">
        <v>4</v>
      </c>
      <c r="BA29" s="20">
        <f t="shared" si="99"/>
        <v>14.684287812041116</v>
      </c>
      <c r="BB29" s="10"/>
      <c r="BC29" s="20" t="str">
        <f t="shared" si="100"/>
        <v/>
      </c>
      <c r="BD29" s="10"/>
      <c r="BE29" s="20" t="str">
        <f t="shared" si="101"/>
        <v/>
      </c>
      <c r="BF29" s="10">
        <v>3.53</v>
      </c>
      <c r="BG29" s="20">
        <f t="shared" si="102"/>
        <v>13.62934362934363</v>
      </c>
      <c r="BH29" s="10">
        <v>3.55</v>
      </c>
      <c r="BI29" s="20">
        <f t="shared" si="103"/>
        <v>12.951477562933237</v>
      </c>
      <c r="BK29" s="11" t="str">
        <f t="shared" si="0"/>
        <v xml:space="preserve">     Internal base</v>
      </c>
      <c r="BL29" s="12">
        <f t="shared" si="2"/>
        <v>14</v>
      </c>
      <c r="BM29" s="45">
        <f t="shared" si="1"/>
        <v>3.06</v>
      </c>
      <c r="BN29" s="13" t="str">
        <f t="shared" si="3"/>
        <v>–</v>
      </c>
      <c r="BO29" s="46">
        <f t="shared" si="4"/>
        <v>4.24</v>
      </c>
      <c r="BP29" s="47">
        <f t="shared" si="5"/>
        <v>12.540983606557379</v>
      </c>
      <c r="BQ29" s="14" t="str">
        <f t="shared" si="10"/>
        <v>–</v>
      </c>
      <c r="BR29" s="48">
        <f t="shared" si="6"/>
        <v>17.186866639643291</v>
      </c>
      <c r="BS29" s="49">
        <f t="shared" si="7"/>
        <v>3.7100000000000004</v>
      </c>
      <c r="BT29" s="50">
        <f t="shared" si="11"/>
        <v>14.853273264153939</v>
      </c>
      <c r="BU29" s="13">
        <f t="shared" si="8"/>
        <v>0.34672090305515857</v>
      </c>
      <c r="BV29" s="51">
        <f t="shared" si="12"/>
        <v>1.4806708880284678</v>
      </c>
      <c r="BW29" s="13">
        <f t="shared" si="9"/>
        <v>4.08</v>
      </c>
      <c r="BX29" s="14">
        <f t="shared" si="13"/>
        <v>15.139146567717997</v>
      </c>
    </row>
    <row r="30" spans="1:76">
      <c r="A30" s="9" t="s">
        <v>25</v>
      </c>
      <c r="B30" s="79">
        <v>7.19</v>
      </c>
      <c r="C30" s="80">
        <f t="shared" si="74"/>
        <v>26.679035250463823</v>
      </c>
      <c r="D30" s="10">
        <v>6.91</v>
      </c>
      <c r="E30" s="20">
        <f t="shared" si="75"/>
        <v>28.009728415079042</v>
      </c>
      <c r="F30" s="10"/>
      <c r="G30" s="20" t="str">
        <f t="shared" si="76"/>
        <v/>
      </c>
      <c r="H30" s="10">
        <v>6.77</v>
      </c>
      <c r="I30" s="20">
        <f t="shared" si="77"/>
        <v>27.745901639344261</v>
      </c>
      <c r="J30" s="10"/>
      <c r="K30" s="20" t="str">
        <f t="shared" si="78"/>
        <v/>
      </c>
      <c r="L30" s="10"/>
      <c r="M30" s="20" t="str">
        <f t="shared" si="79"/>
        <v/>
      </c>
      <c r="N30" s="10">
        <v>6.07</v>
      </c>
      <c r="O30" s="20">
        <f t="shared" si="80"/>
        <v>26.72831351827389</v>
      </c>
      <c r="P30" s="10"/>
      <c r="Q30" s="20" t="str">
        <f t="shared" si="81"/>
        <v/>
      </c>
      <c r="R30" s="10">
        <v>6.66</v>
      </c>
      <c r="S30" s="20">
        <f t="shared" si="82"/>
        <v>25.714285714285719</v>
      </c>
      <c r="T30" s="10">
        <v>6.57</v>
      </c>
      <c r="U30" s="20">
        <f t="shared" si="83"/>
        <v>27.909940526762959</v>
      </c>
      <c r="V30" s="10">
        <v>5.99</v>
      </c>
      <c r="W30" s="20">
        <f t="shared" si="84"/>
        <v>23.453406421299924</v>
      </c>
      <c r="X30" s="10"/>
      <c r="Y30" s="20" t="str">
        <f t="shared" si="85"/>
        <v/>
      </c>
      <c r="Z30" s="10">
        <v>6.83</v>
      </c>
      <c r="AA30" s="20">
        <f t="shared" si="86"/>
        <v>29.4777729823047</v>
      </c>
      <c r="AB30" s="10"/>
      <c r="AC30" s="20" t="str">
        <f t="shared" si="87"/>
        <v/>
      </c>
      <c r="AD30" s="10"/>
      <c r="AE30" s="20" t="str">
        <f t="shared" si="88"/>
        <v/>
      </c>
      <c r="AF30" s="10"/>
      <c r="AG30" s="20" t="str">
        <f t="shared" si="89"/>
        <v/>
      </c>
      <c r="AH30" s="10"/>
      <c r="AI30" s="20" t="str">
        <f t="shared" si="90"/>
        <v/>
      </c>
      <c r="AJ30" s="10"/>
      <c r="AK30" s="20" t="str">
        <f t="shared" si="91"/>
        <v/>
      </c>
      <c r="AL30" s="10"/>
      <c r="AM30" s="20" t="str">
        <f t="shared" si="92"/>
        <v/>
      </c>
      <c r="AN30" s="10">
        <v>5.83</v>
      </c>
      <c r="AO30" s="20">
        <f t="shared" si="93"/>
        <v>25.096857511838138</v>
      </c>
      <c r="AP30" s="10">
        <v>6.77</v>
      </c>
      <c r="AQ30" s="20">
        <f t="shared" si="94"/>
        <v>27.11253504205046</v>
      </c>
      <c r="AR30" s="10"/>
      <c r="AS30" s="20" t="str">
        <f t="shared" si="95"/>
        <v/>
      </c>
      <c r="AT30" s="10">
        <v>6.21</v>
      </c>
      <c r="AU30" s="20">
        <f t="shared" si="96"/>
        <v>24.989939637826961</v>
      </c>
      <c r="AV30" s="10"/>
      <c r="AW30" s="20" t="str">
        <f t="shared" si="97"/>
        <v/>
      </c>
      <c r="AX30" s="10"/>
      <c r="AY30" s="20" t="str">
        <f t="shared" si="98"/>
        <v/>
      </c>
      <c r="AZ30" s="10">
        <v>7.58</v>
      </c>
      <c r="BA30" s="20">
        <f t="shared" si="99"/>
        <v>27.826725403817914</v>
      </c>
      <c r="BB30" s="10"/>
      <c r="BC30" s="20" t="str">
        <f t="shared" si="100"/>
        <v/>
      </c>
      <c r="BD30" s="10"/>
      <c r="BE30" s="20" t="str">
        <f t="shared" si="101"/>
        <v/>
      </c>
      <c r="BF30" s="10">
        <v>6.49</v>
      </c>
      <c r="BG30" s="20">
        <f t="shared" si="102"/>
        <v>25.057915057915061</v>
      </c>
      <c r="BH30" s="10">
        <v>7.37</v>
      </c>
      <c r="BI30" s="20">
        <f t="shared" si="103"/>
        <v>26.887997081357167</v>
      </c>
      <c r="BK30" s="11" t="str">
        <f t="shared" si="0"/>
        <v xml:space="preserve">     Internal primary branch</v>
      </c>
      <c r="BL30" s="12">
        <f t="shared" si="2"/>
        <v>14</v>
      </c>
      <c r="BM30" s="45">
        <f t="shared" si="1"/>
        <v>5.83</v>
      </c>
      <c r="BN30" s="13" t="str">
        <f t="shared" si="3"/>
        <v>–</v>
      </c>
      <c r="BO30" s="46">
        <f t="shared" si="4"/>
        <v>7.58</v>
      </c>
      <c r="BP30" s="47">
        <f t="shared" si="5"/>
        <v>23.453406421299924</v>
      </c>
      <c r="BQ30" s="14" t="str">
        <f t="shared" si="10"/>
        <v>–</v>
      </c>
      <c r="BR30" s="48">
        <f t="shared" si="6"/>
        <v>29.4777729823047</v>
      </c>
      <c r="BS30" s="49">
        <f t="shared" si="7"/>
        <v>6.6599999999999993</v>
      </c>
      <c r="BT30" s="50">
        <f t="shared" si="11"/>
        <v>26.620739585901436</v>
      </c>
      <c r="BU30" s="13">
        <f t="shared" si="8"/>
        <v>0.51682462432404697</v>
      </c>
      <c r="BV30" s="51">
        <f t="shared" si="12"/>
        <v>1.5951952792129591</v>
      </c>
      <c r="BW30" s="13">
        <f t="shared" si="9"/>
        <v>7.19</v>
      </c>
      <c r="BX30" s="14">
        <f t="shared" si="13"/>
        <v>26.679035250463823</v>
      </c>
    </row>
    <row r="31" spans="1:76">
      <c r="A31" s="9" t="s">
        <v>26</v>
      </c>
      <c r="B31" s="79">
        <v>5.45</v>
      </c>
      <c r="C31" s="80">
        <f t="shared" si="74"/>
        <v>20.222634508348794</v>
      </c>
      <c r="D31" s="10">
        <v>5.7</v>
      </c>
      <c r="E31" s="20">
        <f t="shared" si="75"/>
        <v>23.10498581272801</v>
      </c>
      <c r="F31" s="10"/>
      <c r="G31" s="20" t="str">
        <f t="shared" si="76"/>
        <v/>
      </c>
      <c r="H31" s="10">
        <v>4.32</v>
      </c>
      <c r="I31" s="20">
        <f t="shared" si="77"/>
        <v>17.704918032786885</v>
      </c>
      <c r="J31" s="10"/>
      <c r="K31" s="20" t="str">
        <f t="shared" si="78"/>
        <v/>
      </c>
      <c r="L31" s="10"/>
      <c r="M31" s="20" t="str">
        <f t="shared" si="79"/>
        <v/>
      </c>
      <c r="N31" s="10">
        <v>4.0599999999999996</v>
      </c>
      <c r="O31" s="20">
        <f t="shared" si="80"/>
        <v>17.877586966094231</v>
      </c>
      <c r="P31" s="10"/>
      <c r="Q31" s="20" t="str">
        <f t="shared" si="81"/>
        <v/>
      </c>
      <c r="R31" s="10">
        <v>5.1100000000000003</v>
      </c>
      <c r="S31" s="20">
        <f t="shared" si="82"/>
        <v>19.72972972972973</v>
      </c>
      <c r="T31" s="10">
        <v>4.33</v>
      </c>
      <c r="U31" s="20">
        <f t="shared" si="83"/>
        <v>18.394222599830076</v>
      </c>
      <c r="V31" s="10">
        <v>4.7300000000000004</v>
      </c>
      <c r="W31" s="20">
        <f t="shared" si="84"/>
        <v>18.519968676585748</v>
      </c>
      <c r="X31" s="10"/>
      <c r="Y31" s="20" t="str">
        <f t="shared" si="85"/>
        <v/>
      </c>
      <c r="Z31" s="10"/>
      <c r="AA31" s="20" t="str">
        <f t="shared" si="86"/>
        <v/>
      </c>
      <c r="AB31" s="10"/>
      <c r="AC31" s="20" t="str">
        <f t="shared" si="87"/>
        <v/>
      </c>
      <c r="AD31" s="10"/>
      <c r="AE31" s="20" t="str">
        <f t="shared" si="88"/>
        <v/>
      </c>
      <c r="AF31" s="10"/>
      <c r="AG31" s="20" t="str">
        <f t="shared" si="89"/>
        <v/>
      </c>
      <c r="AH31" s="10"/>
      <c r="AI31" s="20" t="str">
        <f t="shared" si="90"/>
        <v/>
      </c>
      <c r="AJ31" s="10"/>
      <c r="AK31" s="20" t="str">
        <f t="shared" si="91"/>
        <v/>
      </c>
      <c r="AL31" s="10"/>
      <c r="AM31" s="20" t="str">
        <f t="shared" si="92"/>
        <v/>
      </c>
      <c r="AN31" s="10">
        <v>4.42</v>
      </c>
      <c r="AO31" s="20">
        <f t="shared" si="93"/>
        <v>19.02712010331468</v>
      </c>
      <c r="AP31" s="10">
        <v>4.93</v>
      </c>
      <c r="AQ31" s="20">
        <f t="shared" si="94"/>
        <v>19.7436924309171</v>
      </c>
      <c r="AR31" s="10"/>
      <c r="AS31" s="20" t="str">
        <f t="shared" si="95"/>
        <v/>
      </c>
      <c r="AT31" s="10">
        <v>4.72</v>
      </c>
      <c r="AU31" s="20">
        <f t="shared" si="96"/>
        <v>18.993963782696174</v>
      </c>
      <c r="AV31" s="10"/>
      <c r="AW31" s="20" t="str">
        <f t="shared" si="97"/>
        <v/>
      </c>
      <c r="AX31" s="10"/>
      <c r="AY31" s="20" t="str">
        <f t="shared" si="98"/>
        <v/>
      </c>
      <c r="AZ31" s="10">
        <v>5.16</v>
      </c>
      <c r="BA31" s="20">
        <f t="shared" si="99"/>
        <v>18.942731277533042</v>
      </c>
      <c r="BB31" s="10"/>
      <c r="BC31" s="20" t="str">
        <f t="shared" si="100"/>
        <v/>
      </c>
      <c r="BD31" s="10"/>
      <c r="BE31" s="20" t="str">
        <f t="shared" si="101"/>
        <v/>
      </c>
      <c r="BF31" s="10">
        <v>5.18</v>
      </c>
      <c r="BG31" s="20">
        <f t="shared" si="102"/>
        <v>20</v>
      </c>
      <c r="BH31" s="10">
        <v>5.41</v>
      </c>
      <c r="BI31" s="20">
        <f t="shared" si="103"/>
        <v>19.737322145202484</v>
      </c>
      <c r="BK31" s="11" t="str">
        <f t="shared" si="0"/>
        <v xml:space="preserve">     Internal secondary branch</v>
      </c>
      <c r="BL31" s="12">
        <f t="shared" si="2"/>
        <v>13</v>
      </c>
      <c r="BM31" s="45">
        <f t="shared" si="1"/>
        <v>4.0599999999999996</v>
      </c>
      <c r="BN31" s="13" t="str">
        <f t="shared" si="3"/>
        <v>–</v>
      </c>
      <c r="BO31" s="46">
        <f t="shared" si="4"/>
        <v>5.7</v>
      </c>
      <c r="BP31" s="47">
        <f t="shared" si="5"/>
        <v>17.704918032786885</v>
      </c>
      <c r="BQ31" s="14" t="str">
        <f t="shared" si="10"/>
        <v>–</v>
      </c>
      <c r="BR31" s="48">
        <f t="shared" si="6"/>
        <v>23.10498581272801</v>
      </c>
      <c r="BS31" s="49">
        <f t="shared" si="7"/>
        <v>4.8861538461538467</v>
      </c>
      <c r="BT31" s="50">
        <f t="shared" si="11"/>
        <v>19.384528928135918</v>
      </c>
      <c r="BU31" s="13">
        <f t="shared" si="8"/>
        <v>0.50412528967738546</v>
      </c>
      <c r="BV31" s="51">
        <f t="shared" si="12"/>
        <v>1.3720803960077201</v>
      </c>
      <c r="BW31" s="13">
        <f t="shared" si="9"/>
        <v>5.45</v>
      </c>
      <c r="BX31" s="14">
        <f t="shared" si="13"/>
        <v>20.222634508348794</v>
      </c>
    </row>
    <row r="32" spans="1:76" s="90" customFormat="1">
      <c r="A32" s="85" t="s">
        <v>54</v>
      </c>
      <c r="B32" s="102">
        <v>8.51</v>
      </c>
      <c r="C32" s="87">
        <f t="shared" si="74"/>
        <v>31.576994434137291</v>
      </c>
      <c r="D32" s="103">
        <v>9.1999999999999993</v>
      </c>
      <c r="E32" s="89">
        <f t="shared" si="75"/>
        <v>37.292257802999593</v>
      </c>
      <c r="F32" s="103"/>
      <c r="G32" s="89" t="str">
        <f t="shared" si="76"/>
        <v/>
      </c>
      <c r="H32" s="103">
        <v>8.3699999999999992</v>
      </c>
      <c r="I32" s="89">
        <f t="shared" si="77"/>
        <v>34.303278688524593</v>
      </c>
      <c r="J32" s="103"/>
      <c r="K32" s="89" t="str">
        <f t="shared" si="78"/>
        <v/>
      </c>
      <c r="L32" s="103"/>
      <c r="M32" s="89" t="str">
        <f t="shared" si="79"/>
        <v/>
      </c>
      <c r="N32" s="103">
        <v>7.14</v>
      </c>
      <c r="O32" s="89">
        <f t="shared" si="80"/>
        <v>31.439894319682953</v>
      </c>
      <c r="P32" s="103"/>
      <c r="Q32" s="89" t="str">
        <f t="shared" si="81"/>
        <v/>
      </c>
      <c r="R32" s="103">
        <v>8.3000000000000007</v>
      </c>
      <c r="S32" s="89">
        <f t="shared" si="82"/>
        <v>32.046332046332047</v>
      </c>
      <c r="T32" s="103">
        <v>8.4600000000000009</v>
      </c>
      <c r="U32" s="89">
        <f t="shared" si="83"/>
        <v>35.938827527612574</v>
      </c>
      <c r="V32" s="103">
        <v>7.22</v>
      </c>
      <c r="W32" s="89">
        <f t="shared" si="84"/>
        <v>28.26938136256852</v>
      </c>
      <c r="X32" s="103"/>
      <c r="Y32" s="89" t="str">
        <f t="shared" si="85"/>
        <v/>
      </c>
      <c r="Z32" s="103">
        <v>8.5</v>
      </c>
      <c r="AA32" s="89">
        <f t="shared" si="86"/>
        <v>36.685369011652995</v>
      </c>
      <c r="AB32" s="103"/>
      <c r="AC32" s="89" t="str">
        <f t="shared" si="87"/>
        <v/>
      </c>
      <c r="AD32" s="103"/>
      <c r="AE32" s="89" t="str">
        <f t="shared" si="88"/>
        <v/>
      </c>
      <c r="AF32" s="103"/>
      <c r="AG32" s="89" t="str">
        <f t="shared" si="89"/>
        <v/>
      </c>
      <c r="AH32" s="103"/>
      <c r="AI32" s="89" t="str">
        <f t="shared" si="90"/>
        <v/>
      </c>
      <c r="AJ32" s="103"/>
      <c r="AK32" s="89" t="str">
        <f t="shared" si="91"/>
        <v/>
      </c>
      <c r="AL32" s="103"/>
      <c r="AM32" s="89" t="str">
        <f t="shared" si="92"/>
        <v/>
      </c>
      <c r="AN32" s="103">
        <v>7.21</v>
      </c>
      <c r="AO32" s="89">
        <f t="shared" si="93"/>
        <v>31.03745157124408</v>
      </c>
      <c r="AP32" s="103">
        <v>8.36</v>
      </c>
      <c r="AQ32" s="89">
        <f t="shared" si="94"/>
        <v>33.480176211453745</v>
      </c>
      <c r="AR32" s="103"/>
      <c r="AS32" s="89" t="str">
        <f t="shared" si="95"/>
        <v/>
      </c>
      <c r="AT32" s="103">
        <v>7.51</v>
      </c>
      <c r="AU32" s="89">
        <f t="shared" si="96"/>
        <v>30.22132796780684</v>
      </c>
      <c r="AV32" s="103"/>
      <c r="AW32" s="89" t="str">
        <f t="shared" si="97"/>
        <v/>
      </c>
      <c r="AX32" s="103"/>
      <c r="AY32" s="89" t="str">
        <f t="shared" si="98"/>
        <v/>
      </c>
      <c r="AZ32" s="103">
        <v>9.0500000000000007</v>
      </c>
      <c r="BA32" s="89">
        <f t="shared" si="99"/>
        <v>33.223201174743025</v>
      </c>
      <c r="BB32" s="103"/>
      <c r="BC32" s="89" t="str">
        <f t="shared" si="100"/>
        <v/>
      </c>
      <c r="BD32" s="103"/>
      <c r="BE32" s="89" t="str">
        <f t="shared" si="101"/>
        <v/>
      </c>
      <c r="BF32" s="103">
        <v>7.94</v>
      </c>
      <c r="BG32" s="89">
        <f t="shared" si="102"/>
        <v>30.656370656370658</v>
      </c>
      <c r="BH32" s="103">
        <v>8.2100000000000009</v>
      </c>
      <c r="BI32" s="89">
        <f t="shared" si="103"/>
        <v>29.952572053994896</v>
      </c>
      <c r="BK32" s="91" t="str">
        <f t="shared" si="0"/>
        <v xml:space="preserve">     Internal total</v>
      </c>
      <c r="BL32" s="92">
        <f t="shared" si="2"/>
        <v>14</v>
      </c>
      <c r="BM32" s="93">
        <f t="shared" si="1"/>
        <v>7.14</v>
      </c>
      <c r="BN32" s="94" t="str">
        <f t="shared" si="3"/>
        <v>–</v>
      </c>
      <c r="BO32" s="95">
        <f t="shared" si="4"/>
        <v>9.1999999999999993</v>
      </c>
      <c r="BP32" s="96">
        <f t="shared" si="5"/>
        <v>28.26938136256852</v>
      </c>
      <c r="BQ32" s="97" t="str">
        <f t="shared" si="10"/>
        <v>–</v>
      </c>
      <c r="BR32" s="98">
        <f t="shared" si="6"/>
        <v>37.292257802999593</v>
      </c>
      <c r="BS32" s="99">
        <f t="shared" si="7"/>
        <v>8.1414285714285715</v>
      </c>
      <c r="BT32" s="100">
        <f t="shared" si="11"/>
        <v>32.58024534493741</v>
      </c>
      <c r="BU32" s="94">
        <f t="shared" si="8"/>
        <v>0.65636360869047794</v>
      </c>
      <c r="BV32" s="101">
        <f t="shared" si="12"/>
        <v>2.6926320661232475</v>
      </c>
      <c r="BW32" s="94">
        <f t="shared" si="9"/>
        <v>8.51</v>
      </c>
      <c r="BX32" s="14">
        <f t="shared" si="13"/>
        <v>31.576994434137291</v>
      </c>
    </row>
    <row r="33" spans="1:76">
      <c r="A33" s="21" t="s">
        <v>28</v>
      </c>
      <c r="B33" s="77"/>
      <c r="C33" s="78"/>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61"/>
      <c r="AF33" s="22"/>
      <c r="AG33" s="22"/>
      <c r="AH33" s="22"/>
      <c r="AI33" s="22"/>
      <c r="AJ33" s="22"/>
      <c r="AK33" s="22"/>
      <c r="AL33" s="22"/>
      <c r="AM33" s="22"/>
      <c r="AN33" s="22"/>
      <c r="AO33" s="22"/>
      <c r="AP33" s="22"/>
      <c r="AQ33" s="22"/>
      <c r="AR33" s="22"/>
      <c r="AS33" s="22"/>
      <c r="AT33" s="22"/>
      <c r="AU33" s="22"/>
      <c r="AV33" s="22"/>
      <c r="AW33" s="61"/>
      <c r="AX33" s="22"/>
      <c r="AY33" s="61"/>
      <c r="AZ33" s="22"/>
      <c r="BA33" s="61"/>
      <c r="BB33" s="22"/>
      <c r="BC33" s="61"/>
      <c r="BD33" s="22"/>
      <c r="BE33" s="61"/>
      <c r="BF33" s="22"/>
      <c r="BG33" s="22"/>
      <c r="BH33" s="22"/>
      <c r="BI33" s="61"/>
      <c r="BK33" s="11" t="str">
        <f t="shared" si="0"/>
        <v>Claw 3 lengths</v>
      </c>
      <c r="BL33" s="12"/>
      <c r="BM33" s="45"/>
      <c r="BN33" s="13"/>
      <c r="BO33" s="46"/>
      <c r="BP33" s="47"/>
      <c r="BQ33" s="14"/>
      <c r="BR33" s="48"/>
      <c r="BS33" s="49"/>
      <c r="BT33" s="50"/>
      <c r="BU33" s="13"/>
      <c r="BV33" s="51"/>
      <c r="BW33" s="13"/>
      <c r="BX33" s="14"/>
    </row>
    <row r="34" spans="1:76">
      <c r="A34" s="9" t="s">
        <v>21</v>
      </c>
      <c r="B34" s="79">
        <v>5.14</v>
      </c>
      <c r="C34" s="80">
        <f t="shared" ref="C34:C41" si="104">IF(AND((B34&gt;0),(B$5&gt;0)),(B34/B$5*100),"")</f>
        <v>19.072356215213357</v>
      </c>
      <c r="D34" s="10"/>
      <c r="E34" s="20" t="str">
        <f t="shared" ref="E34:E41" si="105">IF(AND((D34&gt;0),(D$5&gt;0)),(D34/D$5*100),"")</f>
        <v/>
      </c>
      <c r="F34" s="10"/>
      <c r="G34" s="20" t="str">
        <f t="shared" ref="G34:G41" si="106">IF(AND((F34&gt;0),(F$5&gt;0)),(F34/F$5*100),"")</f>
        <v/>
      </c>
      <c r="H34" s="10"/>
      <c r="I34" s="20" t="str">
        <f t="shared" ref="I34:I41" si="107">IF(AND((H34&gt;0),(H$5&gt;0)),(H34/H$5*100),"")</f>
        <v/>
      </c>
      <c r="J34" s="10"/>
      <c r="K34" s="20" t="str">
        <f t="shared" ref="K34:K41" si="108">IF(AND((J34&gt;0),(J$5&gt;0)),(J34/J$5*100),"")</f>
        <v/>
      </c>
      <c r="L34" s="10"/>
      <c r="M34" s="20" t="str">
        <f t="shared" ref="M34:M41" si="109">IF(AND((L34&gt;0),(L$5&gt;0)),(L34/L$5*100),"")</f>
        <v/>
      </c>
      <c r="N34" s="10">
        <v>3.86</v>
      </c>
      <c r="O34" s="20">
        <f t="shared" ref="O34:O41" si="110">IF(AND((N34&gt;0),(N$5&gt;0)),(N34/N$5*100),"")</f>
        <v>16.996917657419637</v>
      </c>
      <c r="P34" s="10"/>
      <c r="Q34" s="20" t="str">
        <f t="shared" ref="Q34:Q41" si="111">IF(AND((P34&gt;0),(P$5&gt;0)),(P34/P$5*100),"")</f>
        <v/>
      </c>
      <c r="R34" s="10">
        <v>5.7</v>
      </c>
      <c r="S34" s="20">
        <f t="shared" ref="S34:S41" si="112">IF(AND((R34&gt;0),(R$5&gt;0)),(R34/R$5*100),"")</f>
        <v>22.007722007722013</v>
      </c>
      <c r="T34" s="10">
        <v>4.5599999999999996</v>
      </c>
      <c r="U34" s="20">
        <f t="shared" ref="U34:U41" si="113">IF(AND((T34&gt;0),(T$5&gt;0)),(T34/T$5*100),"")</f>
        <v>19.371282922684792</v>
      </c>
      <c r="V34" s="10"/>
      <c r="W34" s="20" t="str">
        <f t="shared" ref="W34:W41" si="114">IF(AND((V34&gt;0),(V$5&gt;0)),(V34/V$5*100),"")</f>
        <v/>
      </c>
      <c r="X34" s="10"/>
      <c r="Y34" s="20" t="str">
        <f t="shared" ref="Y34:Y41" si="115">IF(AND((X34&gt;0),(X$5&gt;0)),(X34/X$5*100),"")</f>
        <v/>
      </c>
      <c r="Z34" s="10"/>
      <c r="AA34" s="20" t="str">
        <f t="shared" ref="AA34:AA41" si="116">IF(AND((Z34&gt;0),(Z$5&gt;0)),(Z34/Z$5*100),"")</f>
        <v/>
      </c>
      <c r="AB34" s="10"/>
      <c r="AC34" s="20" t="str">
        <f t="shared" ref="AC34:AC41" si="117">IF(AND((AB34&gt;0),(AB$5&gt;0)),(AB34/AB$5*100),"")</f>
        <v/>
      </c>
      <c r="AD34" s="10"/>
      <c r="AE34" s="20" t="str">
        <f t="shared" ref="AE34:AE41" si="118">IF(AND((AD34&gt;0),(AD$5&gt;0)),(AD34/AD$5*100),"")</f>
        <v/>
      </c>
      <c r="AF34" s="10"/>
      <c r="AG34" s="20" t="str">
        <f t="shared" ref="AG34:AG41" si="119">IF(AND((AF34&gt;0),(AF$5&gt;0)),(AF34/AF$5*100),"")</f>
        <v/>
      </c>
      <c r="AH34" s="10"/>
      <c r="AI34" s="20" t="str">
        <f t="shared" ref="AI34:AI41" si="120">IF(AND((AH34&gt;0),(AH$5&gt;0)),(AH34/AH$5*100),"")</f>
        <v/>
      </c>
      <c r="AJ34" s="10">
        <v>3.89</v>
      </c>
      <c r="AK34" s="20">
        <f t="shared" ref="AK34:AK41" si="121">IF(AND((AJ34&gt;0),(AJ$5&gt;0)),(AJ34/AJ$5*100),"")</f>
        <v>15.723524656426841</v>
      </c>
      <c r="AL34" s="10">
        <v>4.29</v>
      </c>
      <c r="AM34" s="20">
        <f t="shared" ref="AM34:AM41" si="122">IF(AND((AL34&gt;0),(AL$5&gt;0)),(AL34/AL$5*100),"")</f>
        <v>17.180616740088105</v>
      </c>
      <c r="AN34" s="10">
        <v>4.32</v>
      </c>
      <c r="AO34" s="20">
        <f t="shared" ref="AO34:AO41" si="123">IF(AND((AN34&gt;0),(AN$5&gt;0)),(AN34/AN$5*100),"")</f>
        <v>18.596642272922946</v>
      </c>
      <c r="AP34" s="10">
        <v>4.7</v>
      </c>
      <c r="AQ34" s="20">
        <f t="shared" ref="AQ34:AQ41" si="124">IF(AND((AP34&gt;0),(AP$5&gt;0)),(AP34/AP$5*100),"")</f>
        <v>18.822587104525432</v>
      </c>
      <c r="AR34" s="10"/>
      <c r="AS34" s="20" t="str">
        <f t="shared" ref="AS34:AS41" si="125">IF(AND((AR34&gt;0),(AR$5&gt;0)),(AR34/AR$5*100),"")</f>
        <v/>
      </c>
      <c r="AT34" s="10">
        <v>4.4400000000000004</v>
      </c>
      <c r="AU34" s="20">
        <f t="shared" ref="AU34:AU41" si="126">IF(AND((AT34&gt;0),(AT$5&gt;0)),(AT34/AT$5*100),"")</f>
        <v>17.867203219315897</v>
      </c>
      <c r="AV34" s="10"/>
      <c r="AW34" s="20" t="str">
        <f t="shared" ref="AW34:AW41" si="127">IF(AND((AV34&gt;0),(AV$5&gt;0)),(AV34/AV$5*100),"")</f>
        <v/>
      </c>
      <c r="AX34" s="10"/>
      <c r="AY34" s="20" t="str">
        <f t="shared" ref="AY34:AY41" si="128">IF(AND((AX34&gt;0),(AX$5&gt;0)),(AX34/AX$5*100),"")</f>
        <v/>
      </c>
      <c r="AZ34" s="10">
        <v>4.05</v>
      </c>
      <c r="BA34" s="20">
        <f t="shared" ref="BA34:BA41" si="129">IF(AND((AZ34&gt;0),(AZ$5&gt;0)),(AZ34/AZ$5*100),"")</f>
        <v>14.867841409691628</v>
      </c>
      <c r="BB34" s="10"/>
      <c r="BC34" s="20" t="str">
        <f t="shared" ref="BC34:BC41" si="130">IF(AND((BB34&gt;0),(BB$5&gt;0)),(BB34/BB$5*100),"")</f>
        <v/>
      </c>
      <c r="BD34" s="10"/>
      <c r="BE34" s="20" t="str">
        <f t="shared" ref="BE34:BE41" si="131">IF(AND((BD34&gt;0),(BD$5&gt;0)),(BD34/BD$5*100),"")</f>
        <v/>
      </c>
      <c r="BF34" s="10"/>
      <c r="BG34" s="20" t="str">
        <f t="shared" ref="BG34:BG41" si="132">IF(AND((BF34&gt;0),(BF$5&gt;0)),(BF34/BF$5*100),"")</f>
        <v/>
      </c>
      <c r="BH34" s="10">
        <v>5.0999999999999996</v>
      </c>
      <c r="BI34" s="20">
        <f t="shared" ref="BI34:BI41" si="133">IF(AND((BH34&gt;0),(BH$5&gt;0)),(BH34/BH$5*100),"")</f>
        <v>18.606348048157606</v>
      </c>
      <c r="BK34" s="11" t="str">
        <f t="shared" si="0"/>
        <v xml:space="preserve">     External base</v>
      </c>
      <c r="BL34" s="12">
        <f t="shared" si="2"/>
        <v>11</v>
      </c>
      <c r="BM34" s="45">
        <f t="shared" si="1"/>
        <v>3.86</v>
      </c>
      <c r="BN34" s="13" t="str">
        <f t="shared" si="3"/>
        <v>–</v>
      </c>
      <c r="BO34" s="46">
        <f t="shared" si="4"/>
        <v>5.7</v>
      </c>
      <c r="BP34" s="47">
        <f t="shared" si="5"/>
        <v>14.867841409691628</v>
      </c>
      <c r="BQ34" s="14" t="str">
        <f t="shared" si="10"/>
        <v>–</v>
      </c>
      <c r="BR34" s="48">
        <f t="shared" si="6"/>
        <v>22.007722007722013</v>
      </c>
      <c r="BS34" s="49">
        <f t="shared" si="7"/>
        <v>4.55</v>
      </c>
      <c r="BT34" s="50">
        <f t="shared" si="11"/>
        <v>18.101185659469838</v>
      </c>
      <c r="BU34" s="13">
        <f t="shared" si="8"/>
        <v>0.57358521598800372</v>
      </c>
      <c r="BV34" s="51">
        <f t="shared" si="12"/>
        <v>1.9253005351690686</v>
      </c>
      <c r="BW34" s="13">
        <f t="shared" si="9"/>
        <v>5.14</v>
      </c>
      <c r="BX34" s="14">
        <f t="shared" si="13"/>
        <v>19.072356215213357</v>
      </c>
    </row>
    <row r="35" spans="1:76">
      <c r="A35" s="9" t="s">
        <v>22</v>
      </c>
      <c r="B35" s="79">
        <v>8.39</v>
      </c>
      <c r="C35" s="80">
        <f t="shared" si="104"/>
        <v>31.131725417439704</v>
      </c>
      <c r="D35" s="10"/>
      <c r="E35" s="20" t="str">
        <f t="shared" si="105"/>
        <v/>
      </c>
      <c r="F35" s="10"/>
      <c r="G35" s="20" t="str">
        <f t="shared" si="106"/>
        <v/>
      </c>
      <c r="H35" s="10"/>
      <c r="I35" s="20" t="str">
        <f t="shared" si="107"/>
        <v/>
      </c>
      <c r="J35" s="10"/>
      <c r="K35" s="20" t="str">
        <f t="shared" si="108"/>
        <v/>
      </c>
      <c r="L35" s="10"/>
      <c r="M35" s="20" t="str">
        <f t="shared" si="109"/>
        <v/>
      </c>
      <c r="N35" s="10">
        <v>5.81</v>
      </c>
      <c r="O35" s="20">
        <f t="shared" si="110"/>
        <v>25.583443416996914</v>
      </c>
      <c r="P35" s="10"/>
      <c r="Q35" s="20" t="str">
        <f t="shared" si="111"/>
        <v/>
      </c>
      <c r="R35" s="10">
        <v>8.0299999999999994</v>
      </c>
      <c r="S35" s="20">
        <f t="shared" si="112"/>
        <v>31.003861003861005</v>
      </c>
      <c r="T35" s="10">
        <v>7.33</v>
      </c>
      <c r="U35" s="20">
        <f t="shared" si="113"/>
        <v>31.138487680543758</v>
      </c>
      <c r="V35" s="10"/>
      <c r="W35" s="20" t="str">
        <f t="shared" si="114"/>
        <v/>
      </c>
      <c r="X35" s="10"/>
      <c r="Y35" s="20" t="str">
        <f t="shared" si="115"/>
        <v/>
      </c>
      <c r="Z35" s="10"/>
      <c r="AA35" s="20" t="str">
        <f t="shared" si="116"/>
        <v/>
      </c>
      <c r="AB35" s="10"/>
      <c r="AC35" s="20" t="str">
        <f t="shared" si="117"/>
        <v/>
      </c>
      <c r="AD35" s="10"/>
      <c r="AE35" s="20" t="str">
        <f t="shared" si="118"/>
        <v/>
      </c>
      <c r="AF35" s="10"/>
      <c r="AG35" s="20" t="str">
        <f t="shared" si="119"/>
        <v/>
      </c>
      <c r="AH35" s="10"/>
      <c r="AI35" s="20" t="str">
        <f t="shared" si="120"/>
        <v/>
      </c>
      <c r="AJ35" s="10">
        <v>8.6999999999999993</v>
      </c>
      <c r="AK35" s="20">
        <f t="shared" si="121"/>
        <v>35.165723524656428</v>
      </c>
      <c r="AL35" s="10">
        <v>7.68</v>
      </c>
      <c r="AM35" s="20">
        <f t="shared" si="122"/>
        <v>30.756908289947937</v>
      </c>
      <c r="AN35" s="10">
        <v>6.47</v>
      </c>
      <c r="AO35" s="20">
        <f t="shared" si="123"/>
        <v>27.851915626345242</v>
      </c>
      <c r="AP35" s="10">
        <v>7.39</v>
      </c>
      <c r="AQ35" s="20">
        <f t="shared" si="124"/>
        <v>29.595514617541046</v>
      </c>
      <c r="AR35" s="10"/>
      <c r="AS35" s="20" t="str">
        <f t="shared" si="125"/>
        <v/>
      </c>
      <c r="AT35" s="10">
        <v>6.57</v>
      </c>
      <c r="AU35" s="20">
        <f t="shared" si="126"/>
        <v>26.438631790744466</v>
      </c>
      <c r="AV35" s="10"/>
      <c r="AW35" s="20" t="str">
        <f t="shared" si="127"/>
        <v/>
      </c>
      <c r="AX35" s="10"/>
      <c r="AY35" s="20" t="str">
        <f t="shared" si="128"/>
        <v/>
      </c>
      <c r="AZ35" s="10">
        <v>6.38</v>
      </c>
      <c r="BA35" s="20">
        <f t="shared" si="129"/>
        <v>23.421439060205582</v>
      </c>
      <c r="BB35" s="10"/>
      <c r="BC35" s="20" t="str">
        <f t="shared" si="130"/>
        <v/>
      </c>
      <c r="BD35" s="10"/>
      <c r="BE35" s="20" t="str">
        <f t="shared" si="131"/>
        <v/>
      </c>
      <c r="BF35" s="10"/>
      <c r="BG35" s="20" t="str">
        <f t="shared" si="132"/>
        <v/>
      </c>
      <c r="BH35" s="10">
        <v>9.17</v>
      </c>
      <c r="BI35" s="20">
        <f t="shared" si="133"/>
        <v>33.454943451295151</v>
      </c>
      <c r="BK35" s="11" t="str">
        <f t="shared" si="0"/>
        <v xml:space="preserve">     External primary branch</v>
      </c>
      <c r="BL35" s="12">
        <f t="shared" si="2"/>
        <v>11</v>
      </c>
      <c r="BM35" s="45">
        <f t="shared" si="1"/>
        <v>5.81</v>
      </c>
      <c r="BN35" s="13" t="str">
        <f t="shared" si="3"/>
        <v>–</v>
      </c>
      <c r="BO35" s="46">
        <f t="shared" si="4"/>
        <v>9.17</v>
      </c>
      <c r="BP35" s="47">
        <f t="shared" si="5"/>
        <v>23.421439060205582</v>
      </c>
      <c r="BQ35" s="14" t="str">
        <f t="shared" si="10"/>
        <v>–</v>
      </c>
      <c r="BR35" s="48">
        <f t="shared" si="6"/>
        <v>35.165723524656428</v>
      </c>
      <c r="BS35" s="49">
        <f t="shared" si="7"/>
        <v>7.4472727272727264</v>
      </c>
      <c r="BT35" s="50">
        <f t="shared" si="11"/>
        <v>29.594781261779747</v>
      </c>
      <c r="BU35" s="13">
        <f t="shared" si="8"/>
        <v>1.0668185497927178</v>
      </c>
      <c r="BV35" s="51">
        <f t="shared" si="12"/>
        <v>3.4816284624726039</v>
      </c>
      <c r="BW35" s="13">
        <f t="shared" si="9"/>
        <v>8.39</v>
      </c>
      <c r="BX35" s="14">
        <f t="shared" si="13"/>
        <v>31.131725417439704</v>
      </c>
    </row>
    <row r="36" spans="1:76">
      <c r="A36" s="9" t="s">
        <v>23</v>
      </c>
      <c r="B36" s="79">
        <v>5.83</v>
      </c>
      <c r="C36" s="80">
        <f t="shared" si="104"/>
        <v>21.632653061224492</v>
      </c>
      <c r="D36" s="10"/>
      <c r="E36" s="20" t="str">
        <f t="shared" si="105"/>
        <v/>
      </c>
      <c r="F36" s="10"/>
      <c r="G36" s="20" t="str">
        <f t="shared" si="106"/>
        <v/>
      </c>
      <c r="H36" s="10"/>
      <c r="I36" s="20" t="str">
        <f t="shared" si="107"/>
        <v/>
      </c>
      <c r="J36" s="10"/>
      <c r="K36" s="20" t="str">
        <f t="shared" si="108"/>
        <v/>
      </c>
      <c r="L36" s="10"/>
      <c r="M36" s="20" t="str">
        <f t="shared" si="109"/>
        <v/>
      </c>
      <c r="N36" s="10">
        <v>4.9400000000000004</v>
      </c>
      <c r="O36" s="20">
        <f t="shared" si="110"/>
        <v>21.752531924262442</v>
      </c>
      <c r="P36" s="10"/>
      <c r="Q36" s="20" t="str">
        <f t="shared" si="111"/>
        <v/>
      </c>
      <c r="R36" s="10">
        <v>6</v>
      </c>
      <c r="S36" s="20">
        <f t="shared" si="112"/>
        <v>23.166023166023166</v>
      </c>
      <c r="T36" s="10">
        <v>6.01</v>
      </c>
      <c r="U36" s="20">
        <f t="shared" si="113"/>
        <v>25.531011045029739</v>
      </c>
      <c r="V36" s="10"/>
      <c r="W36" s="20" t="str">
        <f t="shared" si="114"/>
        <v/>
      </c>
      <c r="X36" s="10"/>
      <c r="Y36" s="20" t="str">
        <f t="shared" si="115"/>
        <v/>
      </c>
      <c r="Z36" s="10"/>
      <c r="AA36" s="20" t="str">
        <f t="shared" si="116"/>
        <v/>
      </c>
      <c r="AB36" s="10"/>
      <c r="AC36" s="20" t="str">
        <f t="shared" si="117"/>
        <v/>
      </c>
      <c r="AD36" s="10"/>
      <c r="AE36" s="20" t="str">
        <f t="shared" si="118"/>
        <v/>
      </c>
      <c r="AF36" s="10"/>
      <c r="AG36" s="20" t="str">
        <f t="shared" si="119"/>
        <v/>
      </c>
      <c r="AH36" s="10"/>
      <c r="AI36" s="20" t="str">
        <f t="shared" si="120"/>
        <v/>
      </c>
      <c r="AJ36" s="10">
        <v>6.02</v>
      </c>
      <c r="AK36" s="20">
        <f t="shared" si="121"/>
        <v>24.333063864187551</v>
      </c>
      <c r="AL36" s="10">
        <v>6.24</v>
      </c>
      <c r="AM36" s="20">
        <f t="shared" si="122"/>
        <v>24.989987985582701</v>
      </c>
      <c r="AN36" s="10">
        <v>5.05</v>
      </c>
      <c r="AO36" s="20">
        <f t="shared" si="123"/>
        <v>21.739130434782609</v>
      </c>
      <c r="AP36" s="10">
        <v>5.49</v>
      </c>
      <c r="AQ36" s="20">
        <f t="shared" si="124"/>
        <v>21.986383660392473</v>
      </c>
      <c r="AR36" s="10"/>
      <c r="AS36" s="20" t="str">
        <f t="shared" si="125"/>
        <v/>
      </c>
      <c r="AT36" s="10">
        <v>5.45</v>
      </c>
      <c r="AU36" s="20">
        <f t="shared" si="126"/>
        <v>21.931589537223338</v>
      </c>
      <c r="AV36" s="10"/>
      <c r="AW36" s="20" t="str">
        <f t="shared" si="127"/>
        <v/>
      </c>
      <c r="AX36" s="10"/>
      <c r="AY36" s="20" t="str">
        <f t="shared" si="128"/>
        <v/>
      </c>
      <c r="AZ36" s="10">
        <v>8.0299999999999994</v>
      </c>
      <c r="BA36" s="20">
        <f t="shared" si="129"/>
        <v>29.478707782672544</v>
      </c>
      <c r="BB36" s="10"/>
      <c r="BC36" s="20" t="str">
        <f t="shared" si="130"/>
        <v/>
      </c>
      <c r="BD36" s="10"/>
      <c r="BE36" s="20" t="str">
        <f t="shared" si="131"/>
        <v/>
      </c>
      <c r="BF36" s="10"/>
      <c r="BG36" s="20" t="str">
        <f t="shared" si="132"/>
        <v/>
      </c>
      <c r="BH36" s="10">
        <v>5.96</v>
      </c>
      <c r="BI36" s="20">
        <f t="shared" si="133"/>
        <v>21.74388909157242</v>
      </c>
      <c r="BK36" s="11" t="str">
        <f t="shared" si="0"/>
        <v xml:space="preserve">     External secondary branch</v>
      </c>
      <c r="BL36" s="12">
        <f t="shared" si="2"/>
        <v>11</v>
      </c>
      <c r="BM36" s="45">
        <f t="shared" si="1"/>
        <v>4.9400000000000004</v>
      </c>
      <c r="BN36" s="13" t="str">
        <f t="shared" si="3"/>
        <v>–</v>
      </c>
      <c r="BO36" s="46">
        <f t="shared" si="4"/>
        <v>8.0299999999999994</v>
      </c>
      <c r="BP36" s="47">
        <f t="shared" si="5"/>
        <v>21.632653061224492</v>
      </c>
      <c r="BQ36" s="14" t="str">
        <f t="shared" si="10"/>
        <v>–</v>
      </c>
      <c r="BR36" s="48">
        <f t="shared" si="6"/>
        <v>29.478707782672544</v>
      </c>
      <c r="BS36" s="49">
        <f t="shared" si="7"/>
        <v>5.9109090909090902</v>
      </c>
      <c r="BT36" s="50">
        <f t="shared" si="11"/>
        <v>23.48045195935941</v>
      </c>
      <c r="BU36" s="13">
        <f t="shared" si="8"/>
        <v>0.81920027521302785</v>
      </c>
      <c r="BV36" s="51">
        <f t="shared" si="12"/>
        <v>2.4569800889015561</v>
      </c>
      <c r="BW36" s="13">
        <f t="shared" si="9"/>
        <v>5.83</v>
      </c>
      <c r="BX36" s="14">
        <f t="shared" si="13"/>
        <v>21.632653061224492</v>
      </c>
    </row>
    <row r="37" spans="1:76" s="90" customFormat="1">
      <c r="A37" s="85" t="s">
        <v>53</v>
      </c>
      <c r="B37" s="86">
        <v>12.72</v>
      </c>
      <c r="C37" s="87">
        <f t="shared" si="104"/>
        <v>47.198515769944343</v>
      </c>
      <c r="D37" s="88"/>
      <c r="E37" s="89" t="str">
        <f t="shared" si="105"/>
        <v/>
      </c>
      <c r="F37" s="88"/>
      <c r="G37" s="89" t="str">
        <f t="shared" si="106"/>
        <v/>
      </c>
      <c r="H37" s="88"/>
      <c r="I37" s="89" t="str">
        <f t="shared" si="107"/>
        <v/>
      </c>
      <c r="J37" s="88"/>
      <c r="K37" s="89" t="str">
        <f t="shared" si="108"/>
        <v/>
      </c>
      <c r="L37" s="88"/>
      <c r="M37" s="89" t="str">
        <f t="shared" si="109"/>
        <v/>
      </c>
      <c r="N37" s="88"/>
      <c r="O37" s="89" t="str">
        <f t="shared" si="110"/>
        <v/>
      </c>
      <c r="P37" s="88"/>
      <c r="Q37" s="89" t="str">
        <f t="shared" si="111"/>
        <v/>
      </c>
      <c r="R37" s="88">
        <v>11.93</v>
      </c>
      <c r="S37" s="89">
        <f t="shared" si="112"/>
        <v>46.061776061776058</v>
      </c>
      <c r="T37" s="88"/>
      <c r="U37" s="89" t="str">
        <f t="shared" si="113"/>
        <v/>
      </c>
      <c r="V37" s="88"/>
      <c r="W37" s="89" t="str">
        <f t="shared" si="114"/>
        <v/>
      </c>
      <c r="X37" s="88"/>
      <c r="Y37" s="89" t="str">
        <f t="shared" si="115"/>
        <v/>
      </c>
      <c r="Z37" s="88"/>
      <c r="AA37" s="89" t="str">
        <f t="shared" si="116"/>
        <v/>
      </c>
      <c r="AB37" s="88"/>
      <c r="AC37" s="89" t="str">
        <f t="shared" si="117"/>
        <v/>
      </c>
      <c r="AD37" s="88"/>
      <c r="AE37" s="89" t="str">
        <f t="shared" si="118"/>
        <v/>
      </c>
      <c r="AF37" s="88"/>
      <c r="AG37" s="89" t="str">
        <f t="shared" si="119"/>
        <v/>
      </c>
      <c r="AH37" s="88"/>
      <c r="AI37" s="89" t="str">
        <f t="shared" si="120"/>
        <v/>
      </c>
      <c r="AJ37" s="88">
        <v>12.7</v>
      </c>
      <c r="AK37" s="89">
        <f t="shared" si="121"/>
        <v>51.333872271624905</v>
      </c>
      <c r="AL37" s="88">
        <v>12.05</v>
      </c>
      <c r="AM37" s="89">
        <f t="shared" si="122"/>
        <v>48.257909491389675</v>
      </c>
      <c r="AN37" s="88">
        <v>10.07</v>
      </c>
      <c r="AO37" s="89">
        <f t="shared" si="123"/>
        <v>43.349117520447699</v>
      </c>
      <c r="AP37" s="88">
        <v>11.07</v>
      </c>
      <c r="AQ37" s="89">
        <f t="shared" si="124"/>
        <v>44.333199839807776</v>
      </c>
      <c r="AR37" s="88"/>
      <c r="AS37" s="89" t="str">
        <f t="shared" si="125"/>
        <v/>
      </c>
      <c r="AT37" s="88"/>
      <c r="AU37" s="89" t="str">
        <f t="shared" si="126"/>
        <v/>
      </c>
      <c r="AV37" s="88"/>
      <c r="AW37" s="89" t="str">
        <f t="shared" si="127"/>
        <v/>
      </c>
      <c r="AX37" s="88"/>
      <c r="AY37" s="89" t="str">
        <f t="shared" si="128"/>
        <v/>
      </c>
      <c r="AZ37" s="88">
        <v>11.37</v>
      </c>
      <c r="BA37" s="89">
        <f t="shared" si="129"/>
        <v>41.740088105726869</v>
      </c>
      <c r="BB37" s="88"/>
      <c r="BC37" s="89" t="str">
        <f t="shared" si="130"/>
        <v/>
      </c>
      <c r="BD37" s="88"/>
      <c r="BE37" s="89" t="str">
        <f t="shared" si="131"/>
        <v/>
      </c>
      <c r="BF37" s="88"/>
      <c r="BG37" s="89" t="str">
        <f t="shared" si="132"/>
        <v/>
      </c>
      <c r="BH37" s="88">
        <v>13.58</v>
      </c>
      <c r="BI37" s="89">
        <f t="shared" si="133"/>
        <v>49.543962057643199</v>
      </c>
      <c r="BK37" s="91" t="str">
        <f t="shared" si="0"/>
        <v xml:space="preserve">     External total</v>
      </c>
      <c r="BL37" s="92">
        <f t="shared" si="2"/>
        <v>8</v>
      </c>
      <c r="BM37" s="93">
        <f t="shared" si="1"/>
        <v>10.07</v>
      </c>
      <c r="BN37" s="94" t="str">
        <f t="shared" si="3"/>
        <v>–</v>
      </c>
      <c r="BO37" s="95">
        <f t="shared" si="4"/>
        <v>13.58</v>
      </c>
      <c r="BP37" s="96">
        <f t="shared" si="5"/>
        <v>41.740088105726869</v>
      </c>
      <c r="BQ37" s="97" t="str">
        <f t="shared" si="10"/>
        <v>–</v>
      </c>
      <c r="BR37" s="98">
        <f t="shared" si="6"/>
        <v>51.333872271624905</v>
      </c>
      <c r="BS37" s="99">
        <f t="shared" si="7"/>
        <v>11.936249999999999</v>
      </c>
      <c r="BT37" s="100">
        <f t="shared" si="11"/>
        <v>46.477305139795064</v>
      </c>
      <c r="BU37" s="94">
        <f t="shared" si="8"/>
        <v>1.0997653970604042</v>
      </c>
      <c r="BV37" s="101">
        <f>IF(COUNT(C37,E37,G37,I37,K37,M37,O37,Q37,S37,U37,W37,Y37,AA37,AC37,AE37,AG37,AI37,AK37,AM37,AO37,AQ37,AS37,AU37,AW37,AY37,BA37,BC37,BE37,BG37,BI37)&gt;1,STDEV(C37,E37,G37,I37,K37,M37,O37,Q37,S37,U37,W37,Y37,AA37,AC37,AE37,AG37,AI37,AK37,AM37,AO37,AQ37,AS37,AU37,AW37,AY37,BA37,BC37,BE37,BG37,BI37),"?")</f>
        <v>3.2442908216815631</v>
      </c>
      <c r="BW37" s="94">
        <f t="shared" si="9"/>
        <v>12.72</v>
      </c>
      <c r="BX37" s="14">
        <f t="shared" si="13"/>
        <v>47.198515769944343</v>
      </c>
    </row>
    <row r="38" spans="1:76">
      <c r="A38" s="9" t="s">
        <v>24</v>
      </c>
      <c r="B38" s="79">
        <v>3.41</v>
      </c>
      <c r="C38" s="80">
        <f t="shared" si="104"/>
        <v>12.653061224489798</v>
      </c>
      <c r="D38" s="10"/>
      <c r="E38" s="20" t="str">
        <f t="shared" si="105"/>
        <v/>
      </c>
      <c r="F38" s="10"/>
      <c r="G38" s="20" t="str">
        <f t="shared" si="106"/>
        <v/>
      </c>
      <c r="H38" s="10">
        <v>3.69</v>
      </c>
      <c r="I38" s="20">
        <f t="shared" si="107"/>
        <v>15.122950819672132</v>
      </c>
      <c r="J38" s="10"/>
      <c r="K38" s="20" t="str">
        <f t="shared" si="108"/>
        <v/>
      </c>
      <c r="L38" s="10"/>
      <c r="M38" s="20" t="str">
        <f t="shared" si="109"/>
        <v/>
      </c>
      <c r="N38" s="10">
        <v>3.27</v>
      </c>
      <c r="O38" s="20">
        <f t="shared" si="110"/>
        <v>14.398943196829588</v>
      </c>
      <c r="P38" s="10"/>
      <c r="Q38" s="20" t="str">
        <f t="shared" si="111"/>
        <v/>
      </c>
      <c r="R38" s="10">
        <v>4.21</v>
      </c>
      <c r="S38" s="20">
        <f t="shared" si="112"/>
        <v>16.254826254826256</v>
      </c>
      <c r="T38" s="10">
        <v>3.47</v>
      </c>
      <c r="U38" s="20">
        <f t="shared" si="113"/>
        <v>14.74086661002549</v>
      </c>
      <c r="V38" s="10"/>
      <c r="W38" s="20" t="str">
        <f t="shared" si="114"/>
        <v/>
      </c>
      <c r="X38" s="10"/>
      <c r="Y38" s="20" t="str">
        <f t="shared" si="115"/>
        <v/>
      </c>
      <c r="Z38" s="10"/>
      <c r="AA38" s="20" t="str">
        <f t="shared" si="116"/>
        <v/>
      </c>
      <c r="AB38" s="10"/>
      <c r="AC38" s="20" t="str">
        <f t="shared" si="117"/>
        <v/>
      </c>
      <c r="AD38" s="10"/>
      <c r="AE38" s="20" t="str">
        <f t="shared" si="118"/>
        <v/>
      </c>
      <c r="AF38" s="10"/>
      <c r="AG38" s="20" t="str">
        <f t="shared" si="119"/>
        <v/>
      </c>
      <c r="AH38" s="10"/>
      <c r="AI38" s="20" t="str">
        <f t="shared" si="120"/>
        <v/>
      </c>
      <c r="AJ38" s="10">
        <v>3.59</v>
      </c>
      <c r="AK38" s="20">
        <f t="shared" si="121"/>
        <v>14.510913500404204</v>
      </c>
      <c r="AL38" s="10"/>
      <c r="AM38" s="20" t="str">
        <f t="shared" si="122"/>
        <v/>
      </c>
      <c r="AN38" s="10">
        <v>3.41</v>
      </c>
      <c r="AO38" s="20">
        <f t="shared" si="123"/>
        <v>14.679294016358158</v>
      </c>
      <c r="AP38" s="10">
        <v>3.51</v>
      </c>
      <c r="AQ38" s="20">
        <f t="shared" si="124"/>
        <v>14.056868241890269</v>
      </c>
      <c r="AR38" s="10"/>
      <c r="AS38" s="20" t="str">
        <f t="shared" si="125"/>
        <v/>
      </c>
      <c r="AT38" s="10">
        <v>4</v>
      </c>
      <c r="AU38" s="20">
        <f t="shared" si="126"/>
        <v>16.096579476861166</v>
      </c>
      <c r="AV38" s="10"/>
      <c r="AW38" s="20" t="str">
        <f t="shared" si="127"/>
        <v/>
      </c>
      <c r="AX38" s="10"/>
      <c r="AY38" s="20" t="str">
        <f t="shared" si="128"/>
        <v/>
      </c>
      <c r="AZ38" s="10"/>
      <c r="BA38" s="20" t="str">
        <f t="shared" si="129"/>
        <v/>
      </c>
      <c r="BB38" s="10"/>
      <c r="BC38" s="20" t="str">
        <f t="shared" si="130"/>
        <v/>
      </c>
      <c r="BD38" s="10"/>
      <c r="BE38" s="20" t="str">
        <f t="shared" si="131"/>
        <v/>
      </c>
      <c r="BF38" s="10"/>
      <c r="BG38" s="20" t="str">
        <f t="shared" si="132"/>
        <v/>
      </c>
      <c r="BH38" s="10"/>
      <c r="BI38" s="20" t="str">
        <f>IF(AND((BH38&gt;0),(BH$5&gt;0)),(BH38/BH$5*100),"")</f>
        <v/>
      </c>
      <c r="BK38" s="11" t="str">
        <f t="shared" si="0"/>
        <v xml:space="preserve">     Internal base</v>
      </c>
      <c r="BL38" s="12">
        <f>COUNT(B38,D38,F38,H38,J38,L38,N38,P38,R38,T38,V38,X38,Z38,AB38,AD38,AF38,AH38,AJ38,AL38,AN38,AP38,AR38,AT38,AV38,AX38,AZ38,BB38,BD38,BF38,BH38)</f>
        <v>9</v>
      </c>
      <c r="BM38" s="45">
        <f>IF(SUM(B38,D38,F38,H38,J38,L38,N38,P38,R38,T38,V38,X38,Z38,AB38,AD38,AF38,AH38,AJ38,AL38,AN38,AP38,AR38,AT38,AV38,AX38,AZ38,BB38,BD38,BF38,BH38)&gt;0,MIN(B38,D38,F38,H38,J38,L38,N38,P38,R38,T38,V38,X38,Z38,AB38,AD38,AF38,AH38,AJ38,AL38,AN38,AP38,AR38,AT38,AV38,AX38,AZ38,BB38,BD38,BF38,BH38),"")</f>
        <v>3.27</v>
      </c>
      <c r="BN38" s="13" t="str">
        <f t="shared" si="3"/>
        <v>–</v>
      </c>
      <c r="BO38" s="46">
        <f>IF(SUM(B38,D38,F38,H38,J38,L38,N38,P38,R38,T38,V38,X38,Z38,AB38,AD38,AF38,AH38,AJ38,AL38,AN38,AP38,AR38,AT38,AV38,AX38,AZ38,BB38,BD38,BF38,BH38)&gt;0,MAX(B38,D38,F38,H38,J38,L38,N38,P38,R38,T38,V38,X38,Z38,AB38,AD38,AF38,AH38,AJ38,AL38,AN38,AP38,AR38,AT38,AV38,AX38,AZ38,BB38,BD38,BF38,BH38),"")</f>
        <v>4.21</v>
      </c>
      <c r="BP38" s="47">
        <f t="shared" si="5"/>
        <v>12.653061224489798</v>
      </c>
      <c r="BQ38" s="14" t="str">
        <f t="shared" si="10"/>
        <v>–</v>
      </c>
      <c r="BR38" s="48">
        <f t="shared" si="6"/>
        <v>16.254826254826256</v>
      </c>
      <c r="BS38" s="49">
        <f>IF(SUM(B38,D38,F38,H38,J38,L38,N38,P38,R38,T38,V38,X38,Z38,AB38,AD38,AF38,AH38,AJ38,AL38,AN38,AP38,AR38,AT38,AV38,AX38,AZ38,BB38,BD38,BF38,BH38)&gt;0,AVERAGE(B38,D38,F38,H38,J38,L38,N38,P38,R38,T38,V38,X38,Z38,AB38,AD38,AF38,AH38,AJ38,AL38,AN38,AP38,AR38,AT38,AV38,AX38,AZ38,BB38,BD38,BF38,BH38),"?")</f>
        <v>3.6177777777777771</v>
      </c>
      <c r="BT38" s="50">
        <f t="shared" si="11"/>
        <v>14.723811482373005</v>
      </c>
      <c r="BU38" s="13">
        <f>IF(COUNT(B38,D38,F38,H38,J38,L38,N38,P38,R38,T38,V38,X38,Z38,AB38,AD38,AF38,AH38,AJ38,AL38,AN38,AP38,AR38,AT38,AV38,AX38,AZ38,BB38,BD38,BF38,BH38)&gt;1,STDEV(B38,D38,F38,H38,J38,L38,N38,P38,R38,T38,V38,X38,Z38,AB38,AD38,AF38,AH38,AJ38,AL38,AN38,AP38,AR38,AT38,AV38,AX38,AZ38,BB38,BD38,BF38,BH38),"?")</f>
        <v>0.30486791311065259</v>
      </c>
      <c r="BV38" s="51">
        <f t="shared" si="12"/>
        <v>1.0766712568797188</v>
      </c>
      <c r="BW38" s="13">
        <f t="shared" si="9"/>
        <v>3.41</v>
      </c>
      <c r="BX38" s="14">
        <f t="shared" si="13"/>
        <v>12.653061224489798</v>
      </c>
    </row>
    <row r="39" spans="1:76">
      <c r="A39" s="9" t="s">
        <v>25</v>
      </c>
      <c r="B39" s="79">
        <v>6.76</v>
      </c>
      <c r="C39" s="80">
        <f t="shared" si="104"/>
        <v>25.0834879406308</v>
      </c>
      <c r="D39" s="10"/>
      <c r="E39" s="20" t="str">
        <f t="shared" si="105"/>
        <v/>
      </c>
      <c r="F39" s="10"/>
      <c r="G39" s="20" t="str">
        <f t="shared" si="106"/>
        <v/>
      </c>
      <c r="H39" s="10">
        <v>6.96</v>
      </c>
      <c r="I39" s="20">
        <f t="shared" si="107"/>
        <v>28.524590163934427</v>
      </c>
      <c r="J39" s="10"/>
      <c r="K39" s="20" t="str">
        <f t="shared" si="108"/>
        <v/>
      </c>
      <c r="L39" s="10"/>
      <c r="M39" s="20" t="str">
        <f t="shared" si="109"/>
        <v/>
      </c>
      <c r="N39" s="10">
        <v>5.87</v>
      </c>
      <c r="O39" s="20">
        <f t="shared" si="110"/>
        <v>25.847644209599295</v>
      </c>
      <c r="P39" s="10"/>
      <c r="Q39" s="20" t="str">
        <f t="shared" si="111"/>
        <v/>
      </c>
      <c r="R39" s="10">
        <v>7.18</v>
      </c>
      <c r="S39" s="20">
        <f t="shared" si="112"/>
        <v>27.722007722007724</v>
      </c>
      <c r="T39" s="10">
        <v>7.08</v>
      </c>
      <c r="U39" s="20">
        <f t="shared" si="113"/>
        <v>30.076465590484286</v>
      </c>
      <c r="V39" s="10"/>
      <c r="W39" s="20" t="str">
        <f t="shared" si="114"/>
        <v/>
      </c>
      <c r="X39" s="10"/>
      <c r="Y39" s="20" t="str">
        <f t="shared" si="115"/>
        <v/>
      </c>
      <c r="Z39" s="10"/>
      <c r="AA39" s="20" t="str">
        <f t="shared" si="116"/>
        <v/>
      </c>
      <c r="AB39" s="10"/>
      <c r="AC39" s="20" t="str">
        <f t="shared" si="117"/>
        <v/>
      </c>
      <c r="AD39" s="10"/>
      <c r="AE39" s="20" t="str">
        <f t="shared" si="118"/>
        <v/>
      </c>
      <c r="AF39" s="10"/>
      <c r="AG39" s="20" t="str">
        <f t="shared" si="119"/>
        <v/>
      </c>
      <c r="AH39" s="10"/>
      <c r="AI39" s="20" t="str">
        <f t="shared" si="120"/>
        <v/>
      </c>
      <c r="AJ39" s="10">
        <v>7.04</v>
      </c>
      <c r="AK39" s="20">
        <f t="shared" si="121"/>
        <v>28.455941794664515</v>
      </c>
      <c r="AL39" s="10"/>
      <c r="AM39" s="20" t="str">
        <f t="shared" si="122"/>
        <v/>
      </c>
      <c r="AN39" s="10">
        <v>6.56</v>
      </c>
      <c r="AO39" s="20">
        <f t="shared" si="123"/>
        <v>28.239345673697802</v>
      </c>
      <c r="AP39" s="10">
        <v>7.31</v>
      </c>
      <c r="AQ39" s="20">
        <f t="shared" si="124"/>
        <v>29.275130156187423</v>
      </c>
      <c r="AR39" s="10"/>
      <c r="AS39" s="20" t="str">
        <f t="shared" si="125"/>
        <v/>
      </c>
      <c r="AT39" s="10">
        <v>6.1</v>
      </c>
      <c r="AU39" s="20">
        <f t="shared" si="126"/>
        <v>24.547283702213278</v>
      </c>
      <c r="AV39" s="10"/>
      <c r="AW39" s="20" t="str">
        <f t="shared" si="127"/>
        <v/>
      </c>
      <c r="AX39" s="10"/>
      <c r="AY39" s="20" t="str">
        <f t="shared" si="128"/>
        <v/>
      </c>
      <c r="AZ39" s="10"/>
      <c r="BA39" s="20" t="str">
        <f t="shared" si="129"/>
        <v/>
      </c>
      <c r="BB39" s="10"/>
      <c r="BC39" s="20" t="str">
        <f t="shared" si="130"/>
        <v/>
      </c>
      <c r="BD39" s="10"/>
      <c r="BE39" s="20" t="str">
        <f t="shared" si="131"/>
        <v/>
      </c>
      <c r="BF39" s="10"/>
      <c r="BG39" s="20" t="str">
        <f t="shared" si="132"/>
        <v/>
      </c>
      <c r="BH39" s="10"/>
      <c r="BI39" s="20" t="str">
        <f>IF(AND((BH39&gt;0),(BH$5&gt;0)),(BH39/BH$5*100),"")</f>
        <v/>
      </c>
      <c r="BK39" s="11" t="str">
        <f t="shared" si="0"/>
        <v xml:space="preserve">     Internal primary branch</v>
      </c>
      <c r="BL39" s="12">
        <f>COUNT(B39,D39,F39,H39,J39,L39,N39,P39,R39,T39,V39,X39,Z39,AB39,AD39,AF39,AH39,AJ39,AL39,AN39,AP39,AR39,AT39,AV39,AX39,AZ39,BB39,BD39,BF39,BH39)</f>
        <v>9</v>
      </c>
      <c r="BM39" s="45">
        <f>IF(SUM(B39,D39,F39,H39,J39,L39,N39,P39,R39,T39,V39,X39,Z39,AB39,AD39,AF39,AH39,AJ39,AL39,AN39,AP39,AR39,AT39,AV39,AX39,AZ39,BB39,BD39,BF39,BH39)&gt;0,MIN(B39,D39,F39,H39,J39,L39,N39,P39,R39,T39,V39,X39,Z39,AB39,AD39,AF39,AH39,AJ39,AL39,AN39,AP39,AR39,AT39,AV39,AX39,AZ39,BB39,BD39,BF39,BH39),"")</f>
        <v>5.87</v>
      </c>
      <c r="BN39" s="13" t="str">
        <f t="shared" si="3"/>
        <v>–</v>
      </c>
      <c r="BO39" s="46">
        <f>IF(SUM(B39,D39,F39,H39,J39,L39,N39,P39,R39,T39,V39,X39,Z39,AB39,AD39,AF39,AH39,AJ39,AL39,AN39,AP39,AR39,AT39,AV39,AX39,AZ39,BB39,BD39,BF39,BH39)&gt;0,MAX(B39,D39,F39,H39,J39,L39,N39,P39,R39,T39,V39,X39,Z39,AB39,AD39,AF39,AH39,AJ39,AL39,AN39,AP39,AR39,AT39,AV39,AX39,AZ39,BB39,BD39,BF39,BH39),"")</f>
        <v>7.31</v>
      </c>
      <c r="BP39" s="47">
        <f t="shared" si="5"/>
        <v>24.547283702213278</v>
      </c>
      <c r="BQ39" s="14" t="str">
        <f t="shared" si="10"/>
        <v>–</v>
      </c>
      <c r="BR39" s="48">
        <f t="shared" si="6"/>
        <v>30.076465590484286</v>
      </c>
      <c r="BS39" s="49">
        <f>IF(SUM(B39,D39,F39,H39,J39,L39,N39,P39,R39,T39,V39,X39,Z39,AB39,AD39,AF39,AH39,AJ39,AL39,AN39,AP39,AR39,AT39,AV39,AX39,AZ39,BB39,BD39,BF39,BH39)&gt;0,AVERAGE(B39,D39,F39,H39,J39,L39,N39,P39,R39,T39,V39,X39,Z39,AB39,AD39,AF39,AH39,AJ39,AL39,AN39,AP39,AR39,AT39,AV39,AX39,AZ39,BB39,BD39,BF39,BH39),"?")</f>
        <v>6.7622222222222232</v>
      </c>
      <c r="BT39" s="50">
        <f t="shared" si="11"/>
        <v>27.530210772602175</v>
      </c>
      <c r="BU39" s="13">
        <f>IF(COUNT(B39,D39,F39,H39,J39,L39,N39,P39,R39,T39,V39,X39,Z39,AB39,AD39,AF39,AH39,AJ39,AL39,AN39,AP39,AR39,AT39,AV39,AX39,AZ39,BB39,BD39,BF39,BH39)&gt;1,STDEV(B39,D39,F39,H39,J39,L39,N39,P39,R39,T39,V39,X39,Z39,AB39,AD39,AF39,AH39,AJ39,AL39,AN39,AP39,AR39,AT39,AV39,AX39,AZ39,BB39,BD39,BF39,BH39),"?")</f>
        <v>0.49590265621837964</v>
      </c>
      <c r="BV39" s="51">
        <f t="shared" si="12"/>
        <v>1.9244778737475681</v>
      </c>
      <c r="BW39" s="13">
        <f t="shared" si="9"/>
        <v>6.76</v>
      </c>
      <c r="BX39" s="14">
        <f t="shared" si="13"/>
        <v>25.0834879406308</v>
      </c>
    </row>
    <row r="40" spans="1:76">
      <c r="A40" s="9" t="s">
        <v>26</v>
      </c>
      <c r="B40" s="79">
        <v>5.68</v>
      </c>
      <c r="C40" s="80">
        <f t="shared" si="104"/>
        <v>21.076066790352506</v>
      </c>
      <c r="D40" s="10"/>
      <c r="E40" s="20" t="str">
        <f t="shared" si="105"/>
        <v/>
      </c>
      <c r="F40" s="10"/>
      <c r="G40" s="20" t="str">
        <f t="shared" si="106"/>
        <v/>
      </c>
      <c r="H40" s="10">
        <v>5.12</v>
      </c>
      <c r="I40" s="20">
        <f t="shared" si="107"/>
        <v>20.983606557377051</v>
      </c>
      <c r="J40" s="10"/>
      <c r="K40" s="20" t="str">
        <f t="shared" si="108"/>
        <v/>
      </c>
      <c r="L40" s="10"/>
      <c r="M40" s="20" t="str">
        <f t="shared" si="109"/>
        <v/>
      </c>
      <c r="N40" s="10">
        <v>4.01</v>
      </c>
      <c r="O40" s="20">
        <f t="shared" si="110"/>
        <v>17.657419638925582</v>
      </c>
      <c r="P40" s="10"/>
      <c r="Q40" s="20" t="str">
        <f t="shared" si="111"/>
        <v/>
      </c>
      <c r="R40" s="10">
        <v>5.6</v>
      </c>
      <c r="S40" s="20">
        <f t="shared" si="112"/>
        <v>21.621621621621621</v>
      </c>
      <c r="T40" s="10"/>
      <c r="U40" s="20" t="str">
        <f t="shared" si="113"/>
        <v/>
      </c>
      <c r="V40" s="10"/>
      <c r="W40" s="20" t="str">
        <f t="shared" si="114"/>
        <v/>
      </c>
      <c r="X40" s="10"/>
      <c r="Y40" s="20" t="str">
        <f t="shared" si="115"/>
        <v/>
      </c>
      <c r="Z40" s="10"/>
      <c r="AA40" s="20" t="str">
        <f t="shared" si="116"/>
        <v/>
      </c>
      <c r="AB40" s="10"/>
      <c r="AC40" s="20" t="str">
        <f t="shared" si="117"/>
        <v/>
      </c>
      <c r="AD40" s="10"/>
      <c r="AE40" s="20" t="str">
        <f t="shared" si="118"/>
        <v/>
      </c>
      <c r="AF40" s="10"/>
      <c r="AG40" s="20" t="str">
        <f t="shared" si="119"/>
        <v/>
      </c>
      <c r="AH40" s="10"/>
      <c r="AI40" s="20" t="str">
        <f t="shared" si="120"/>
        <v/>
      </c>
      <c r="AJ40" s="10">
        <v>4.83</v>
      </c>
      <c r="AK40" s="20">
        <f t="shared" si="121"/>
        <v>19.523039611964432</v>
      </c>
      <c r="AL40" s="10"/>
      <c r="AM40" s="20" t="str">
        <f t="shared" si="122"/>
        <v/>
      </c>
      <c r="AN40" s="10">
        <v>4.49</v>
      </c>
      <c r="AO40" s="20">
        <f t="shared" si="123"/>
        <v>19.328454584588894</v>
      </c>
      <c r="AP40" s="10">
        <v>5.19</v>
      </c>
      <c r="AQ40" s="20">
        <f t="shared" si="124"/>
        <v>20.784941930316382</v>
      </c>
      <c r="AR40" s="10"/>
      <c r="AS40" s="20" t="str">
        <f t="shared" si="125"/>
        <v/>
      </c>
      <c r="AT40" s="10">
        <v>5.2</v>
      </c>
      <c r="AU40" s="20">
        <f t="shared" si="126"/>
        <v>20.925553319919516</v>
      </c>
      <c r="AV40" s="10"/>
      <c r="AW40" s="20" t="str">
        <f t="shared" si="127"/>
        <v/>
      </c>
      <c r="AX40" s="10"/>
      <c r="AY40" s="20" t="str">
        <f t="shared" si="128"/>
        <v/>
      </c>
      <c r="AZ40" s="10"/>
      <c r="BA40" s="20" t="str">
        <f t="shared" si="129"/>
        <v/>
      </c>
      <c r="BB40" s="10"/>
      <c r="BC40" s="20" t="str">
        <f t="shared" si="130"/>
        <v/>
      </c>
      <c r="BD40" s="10"/>
      <c r="BE40" s="20" t="str">
        <f t="shared" si="131"/>
        <v/>
      </c>
      <c r="BF40" s="10"/>
      <c r="BG40" s="20" t="str">
        <f t="shared" si="132"/>
        <v/>
      </c>
      <c r="BH40" s="10"/>
      <c r="BI40" s="20" t="str">
        <f>IF(AND((BH40&gt;0),(BH$5&gt;0)),(BH40/BH$5*100),"")</f>
        <v/>
      </c>
      <c r="BK40" s="11" t="str">
        <f t="shared" si="0"/>
        <v xml:space="preserve">     Internal secondary branch</v>
      </c>
      <c r="BL40" s="12">
        <f>COUNT(B40,D40,F40,H40,J40,L40,N40,P40,R40,T40,V40,X40,Z40,AB40,AD40,AF40,AH40,AJ40,AL40,AN40,AP40,AR40,AT40,AV40,AX40,AZ40,BB40,BD40,BF40,BH40)</f>
        <v>8</v>
      </c>
      <c r="BM40" s="45">
        <f>IF(SUM(B40,D40,F40,H40,J40,L40,N40,P40,R40,T40,V40,X40,Z40,AB40,AD40,AF40,AH40,AJ40,AL40,AN40,AP40,AR40,AT40,AV40,AX40,AZ40,BB40,BD40,BF40,BH40)&gt;0,MIN(B40,D40,F40,H40,J40,L40,N40,P40,R40,T40,V40,X40,Z40,AB40,AD40,AF40,AH40,AJ40,AL40,AN40,AP40,AR40,AT40,AV40,AX40,AZ40,BB40,BD40,BF40,BH40),"")</f>
        <v>4.01</v>
      </c>
      <c r="BN40" s="13" t="str">
        <f t="shared" si="3"/>
        <v>–</v>
      </c>
      <c r="BO40" s="46">
        <f>IF(SUM(B40,D40,F40,H40,J40,L40,N40,P40,R40,T40,V40,X40,Z40,AB40,AD40,AF40,AH40,AJ40,AL40,AN40,AP40,AR40,AT40,AV40,AX40,AZ40,BB40,BD40,BF40,BH40)&gt;0,MAX(B40,D40,F40,H40,J40,L40,N40,P40,R40,T40,V40,X40,Z40,AB40,AD40,AF40,AH40,AJ40,AL40,AN40,AP40,AR40,AT40,AV40,AX40,AZ40,BB40,BD40,BF40,BH40),"")</f>
        <v>5.68</v>
      </c>
      <c r="BP40" s="47">
        <f t="shared" si="5"/>
        <v>17.657419638925582</v>
      </c>
      <c r="BQ40" s="14" t="str">
        <f t="shared" si="10"/>
        <v>–</v>
      </c>
      <c r="BR40" s="48">
        <f t="shared" si="6"/>
        <v>21.621621621621621</v>
      </c>
      <c r="BS40" s="49">
        <f>IF(SUM(B40,D40,F40,H40,J40,L40,N40,P40,R40,T40,V40,X40,Z40,AB40,AD40,AF40,AH40,AJ40,AL40,AN40,AP40,AR40,AT40,AV40,AX40,AZ40,BB40,BD40,BF40,BH40)&gt;0,AVERAGE(B40,D40,F40,H40,J40,L40,N40,P40,R40,T40,V40,X40,Z40,AB40,AD40,AF40,AH40,AJ40,AL40,AN40,AP40,AR40,AT40,AV40,AX40,AZ40,BB40,BD40,BF40,BH40),"?")</f>
        <v>5.0150000000000006</v>
      </c>
      <c r="BT40" s="50">
        <f t="shared" si="11"/>
        <v>20.23758800688325</v>
      </c>
      <c r="BU40" s="13">
        <f>IF(COUNT(B40,D40,F40,H40,J40,L40,N40,P40,R40,T40,V40,X40,Z40,AB40,AD40,AF40,AH40,AJ40,AL40,AN40,AP40,AR40,AT40,AV40,AX40,AZ40,BB40,BD40,BF40,BH40)&gt;1,STDEV(B40,D40,F40,H40,J40,L40,N40,P40,R40,T40,V40,X40,Z40,AB40,AD40,AF40,AH40,AJ40,AL40,AN40,AP40,AR40,AT40,AV40,AX40,AZ40,BB40,BD40,BF40,BH40),"?")</f>
        <v>0.55808345510070145</v>
      </c>
      <c r="BV40" s="51">
        <f t="shared" si="12"/>
        <v>1.3061614305938327</v>
      </c>
      <c r="BW40" s="13">
        <f t="shared" si="9"/>
        <v>5.68</v>
      </c>
      <c r="BX40" s="14">
        <f t="shared" si="13"/>
        <v>21.076066790352506</v>
      </c>
    </row>
    <row r="41" spans="1:76" s="90" customFormat="1">
      <c r="A41" s="85" t="s">
        <v>54</v>
      </c>
      <c r="B41" s="102"/>
      <c r="C41" s="87" t="str">
        <f t="shared" si="104"/>
        <v/>
      </c>
      <c r="D41" s="103"/>
      <c r="E41" s="89" t="str">
        <f t="shared" si="105"/>
        <v/>
      </c>
      <c r="F41" s="103"/>
      <c r="G41" s="89" t="str">
        <f t="shared" si="106"/>
        <v/>
      </c>
      <c r="H41" s="103">
        <v>8.6</v>
      </c>
      <c r="I41" s="89">
        <f t="shared" si="107"/>
        <v>35.245901639344261</v>
      </c>
      <c r="J41" s="103"/>
      <c r="K41" s="89" t="str">
        <f t="shared" si="108"/>
        <v/>
      </c>
      <c r="L41" s="103"/>
      <c r="M41" s="89" t="str">
        <f t="shared" si="109"/>
        <v/>
      </c>
      <c r="N41" s="103">
        <v>7.01</v>
      </c>
      <c r="O41" s="89">
        <f t="shared" si="110"/>
        <v>30.867459269044474</v>
      </c>
      <c r="P41" s="103"/>
      <c r="Q41" s="89" t="str">
        <f t="shared" si="111"/>
        <v/>
      </c>
      <c r="R41" s="103">
        <v>7.37</v>
      </c>
      <c r="S41" s="89">
        <f t="shared" si="112"/>
        <v>28.455598455598459</v>
      </c>
      <c r="T41" s="103">
        <v>7.72</v>
      </c>
      <c r="U41" s="89">
        <f t="shared" si="113"/>
        <v>32.795242141036532</v>
      </c>
      <c r="V41" s="103"/>
      <c r="W41" s="89" t="str">
        <f t="shared" si="114"/>
        <v/>
      </c>
      <c r="X41" s="103"/>
      <c r="Y41" s="89" t="str">
        <f t="shared" si="115"/>
        <v/>
      </c>
      <c r="Z41" s="103"/>
      <c r="AA41" s="89" t="str">
        <f t="shared" si="116"/>
        <v/>
      </c>
      <c r="AB41" s="103"/>
      <c r="AC41" s="89" t="str">
        <f t="shared" si="117"/>
        <v/>
      </c>
      <c r="AD41" s="103"/>
      <c r="AE41" s="89" t="str">
        <f t="shared" si="118"/>
        <v/>
      </c>
      <c r="AF41" s="103"/>
      <c r="AG41" s="89" t="str">
        <f t="shared" si="119"/>
        <v/>
      </c>
      <c r="AH41" s="103"/>
      <c r="AI41" s="89" t="str">
        <f t="shared" si="120"/>
        <v/>
      </c>
      <c r="AJ41" s="103">
        <v>8.85</v>
      </c>
      <c r="AK41" s="89">
        <f t="shared" si="121"/>
        <v>35.772029102667744</v>
      </c>
      <c r="AL41" s="103"/>
      <c r="AM41" s="89" t="str">
        <f t="shared" si="122"/>
        <v/>
      </c>
      <c r="AN41" s="103">
        <v>7.7</v>
      </c>
      <c r="AO41" s="89">
        <f t="shared" si="123"/>
        <v>33.146792940163586</v>
      </c>
      <c r="AP41" s="103">
        <v>8.16</v>
      </c>
      <c r="AQ41" s="89">
        <f t="shared" si="124"/>
        <v>32.679215058069687</v>
      </c>
      <c r="AR41" s="103"/>
      <c r="AS41" s="89" t="str">
        <f t="shared" si="125"/>
        <v/>
      </c>
      <c r="AT41" s="103">
        <v>8.14</v>
      </c>
      <c r="AU41" s="89">
        <f t="shared" si="126"/>
        <v>32.756539235412475</v>
      </c>
      <c r="AV41" s="103"/>
      <c r="AW41" s="89" t="str">
        <f t="shared" si="127"/>
        <v/>
      </c>
      <c r="AX41" s="103"/>
      <c r="AY41" s="89" t="str">
        <f t="shared" si="128"/>
        <v/>
      </c>
      <c r="AZ41" s="103"/>
      <c r="BA41" s="89" t="str">
        <f t="shared" si="129"/>
        <v/>
      </c>
      <c r="BB41" s="103"/>
      <c r="BC41" s="89" t="str">
        <f t="shared" si="130"/>
        <v/>
      </c>
      <c r="BD41" s="103"/>
      <c r="BE41" s="89" t="str">
        <f t="shared" si="131"/>
        <v/>
      </c>
      <c r="BF41" s="103"/>
      <c r="BG41" s="89" t="str">
        <f t="shared" si="132"/>
        <v/>
      </c>
      <c r="BH41" s="103"/>
      <c r="BI41" s="89" t="str">
        <f t="shared" si="133"/>
        <v/>
      </c>
      <c r="BK41" s="91" t="str">
        <f t="shared" si="0"/>
        <v xml:space="preserve">     Internal total</v>
      </c>
      <c r="BL41" s="92">
        <f t="shared" si="2"/>
        <v>8</v>
      </c>
      <c r="BM41" s="93">
        <f t="shared" si="1"/>
        <v>7.01</v>
      </c>
      <c r="BN41" s="94" t="str">
        <f t="shared" si="3"/>
        <v>–</v>
      </c>
      <c r="BO41" s="95">
        <f t="shared" si="4"/>
        <v>8.85</v>
      </c>
      <c r="BP41" s="96">
        <f t="shared" si="5"/>
        <v>28.455598455598459</v>
      </c>
      <c r="BQ41" s="97" t="str">
        <f t="shared" si="10"/>
        <v>–</v>
      </c>
      <c r="BR41" s="98">
        <f t="shared" si="6"/>
        <v>35.772029102667744</v>
      </c>
      <c r="BS41" s="99">
        <f t="shared" si="7"/>
        <v>7.9437499999999996</v>
      </c>
      <c r="BT41" s="100">
        <f t="shared" si="11"/>
        <v>32.714847230167152</v>
      </c>
      <c r="BU41" s="94">
        <f t="shared" si="8"/>
        <v>0.61502468010873934</v>
      </c>
      <c r="BV41" s="101">
        <f t="shared" si="12"/>
        <v>2.3146332057275081</v>
      </c>
      <c r="BW41" s="94" t="str">
        <f t="shared" si="9"/>
        <v>?</v>
      </c>
      <c r="BX41" s="14" t="str">
        <f t="shared" si="13"/>
        <v>?</v>
      </c>
    </row>
    <row r="42" spans="1:76">
      <c r="A42" s="21" t="s">
        <v>29</v>
      </c>
      <c r="B42" s="77"/>
      <c r="C42" s="78"/>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61"/>
      <c r="AF42" s="22"/>
      <c r="AG42" s="22"/>
      <c r="AH42" s="22"/>
      <c r="AI42" s="22"/>
      <c r="AJ42" s="22"/>
      <c r="AK42" s="22"/>
      <c r="AL42" s="22"/>
      <c r="AM42" s="22"/>
      <c r="AN42" s="22"/>
      <c r="AO42" s="22"/>
      <c r="AP42" s="22"/>
      <c r="AQ42" s="22"/>
      <c r="AR42" s="22"/>
      <c r="AS42" s="22"/>
      <c r="AT42" s="22"/>
      <c r="AU42" s="22"/>
      <c r="AV42" s="22"/>
      <c r="AW42" s="61"/>
      <c r="AX42" s="22"/>
      <c r="AY42" s="61"/>
      <c r="AZ42" s="22"/>
      <c r="BA42" s="61"/>
      <c r="BB42" s="22"/>
      <c r="BC42" s="61"/>
      <c r="BD42" s="22"/>
      <c r="BE42" s="61"/>
      <c r="BF42" s="22"/>
      <c r="BG42" s="22"/>
      <c r="BH42" s="22"/>
      <c r="BI42" s="61"/>
      <c r="BK42" s="11" t="str">
        <f t="shared" si="0"/>
        <v>Claw 4 lengths</v>
      </c>
      <c r="BL42" s="12"/>
      <c r="BM42" s="45"/>
      <c r="BN42" s="13"/>
      <c r="BO42" s="46"/>
      <c r="BP42" s="47"/>
      <c r="BQ42" s="14"/>
      <c r="BR42" s="48"/>
      <c r="BS42" s="49"/>
      <c r="BT42" s="50"/>
      <c r="BU42" s="13"/>
      <c r="BV42" s="51"/>
      <c r="BW42" s="13"/>
      <c r="BX42" s="14"/>
    </row>
    <row r="43" spans="1:76">
      <c r="A43" s="9" t="s">
        <v>30</v>
      </c>
      <c r="B43" s="79">
        <v>5</v>
      </c>
      <c r="C43" s="80">
        <f t="shared" ref="C43:C50" si="134">IF(AND((B43&gt;0),(B$5&gt;0)),(B43/B$5*100),"")</f>
        <v>18.55287569573284</v>
      </c>
      <c r="D43" s="10">
        <v>4.6399999999999997</v>
      </c>
      <c r="E43" s="20">
        <f t="shared" ref="E43:E50" si="135">IF(AND((D43&gt;0),(D$5&gt;0)),(D43/D$5*100),"")</f>
        <v>18.808269152817182</v>
      </c>
      <c r="F43" s="10">
        <v>4.47</v>
      </c>
      <c r="G43" s="20">
        <f t="shared" ref="G43:G50" si="136">IF(AND((F43&gt;0),(F$5&gt;0)),(F43/F$5*100),"")</f>
        <v>18.170731707317071</v>
      </c>
      <c r="H43" s="10">
        <v>4.2300000000000004</v>
      </c>
      <c r="I43" s="20">
        <f t="shared" ref="I43:I50" si="137">IF(AND((H43&gt;0),(H$5&gt;0)),(H43/H$5*100),"")</f>
        <v>17.336065573770494</v>
      </c>
      <c r="J43" s="10">
        <v>4.12</v>
      </c>
      <c r="K43" s="20">
        <f t="shared" ref="K43:K50" si="138">IF(AND((J43&gt;0),(J$5&gt;0)),(J43/J$5*100),"")</f>
        <v>17.428087986463623</v>
      </c>
      <c r="L43" s="10">
        <v>3.47</v>
      </c>
      <c r="M43" s="20">
        <f t="shared" ref="M43:M50" si="139">IF(AND((L43&gt;0),(L$5&gt;0)),(L43/L$5*100),"")</f>
        <v>14.192229038854807</v>
      </c>
      <c r="N43" s="10">
        <v>3.24</v>
      </c>
      <c r="O43" s="20">
        <f t="shared" ref="O43:O50" si="140">IF(AND((N43&gt;0),(N$5&gt;0)),(N43/N$5*100),"")</f>
        <v>14.266842800528401</v>
      </c>
      <c r="P43" s="10">
        <v>4.01</v>
      </c>
      <c r="Q43" s="20">
        <f t="shared" ref="Q43:Q50" si="141">IF(AND((P43&gt;0),(P$5&gt;0)),(P43/P$5*100),"")</f>
        <v>17.31433506044905</v>
      </c>
      <c r="R43" s="10">
        <v>4.88</v>
      </c>
      <c r="S43" s="20">
        <f t="shared" ref="S43:S50" si="142">IF(AND((R43&gt;0),(R$5&gt;0)),(R43/R$5*100),"")</f>
        <v>18.841698841698843</v>
      </c>
      <c r="T43" s="10">
        <v>3.98</v>
      </c>
      <c r="U43" s="20">
        <f t="shared" ref="U43:U50" si="143">IF(AND((T43&gt;0),(T$5&gt;0)),(T43/T$5*100),"")</f>
        <v>16.907391673746812</v>
      </c>
      <c r="V43" s="10"/>
      <c r="W43" s="20" t="str">
        <f t="shared" ref="W43:W50" si="144">IF(AND((V43&gt;0),(V$5&gt;0)),(V43/V$5*100),"")</f>
        <v/>
      </c>
      <c r="X43" s="10"/>
      <c r="Y43" s="20" t="str">
        <f t="shared" ref="Y43:Y50" si="145">IF(AND((X43&gt;0),(X$5&gt;0)),(X43/X$5*100),"")</f>
        <v/>
      </c>
      <c r="Z43" s="10">
        <v>4.1399999999999997</v>
      </c>
      <c r="AA43" s="20">
        <f t="shared" ref="AA43:AA50" si="146">IF(AND((Z43&gt;0),(Z$5&gt;0)),(Z43/Z$5*100),"")</f>
        <v>17.867932671558044</v>
      </c>
      <c r="AB43" s="10"/>
      <c r="AC43" s="20" t="str">
        <f t="shared" ref="AC43:AC50" si="147">IF(AND((AB43&gt;0),(AB$5&gt;0)),(AB43/AB$5*100),"")</f>
        <v/>
      </c>
      <c r="AD43" s="10"/>
      <c r="AE43" s="20" t="str">
        <f t="shared" ref="AE43:AE50" si="148">IF(AND((AD43&gt;0),(AD$5&gt;0)),(AD43/AD$5*100),"")</f>
        <v/>
      </c>
      <c r="AF43" s="10"/>
      <c r="AG43" s="20" t="str">
        <f t="shared" ref="AG43:AG50" si="149">IF(AND((AF43&gt;0),(AF$5&gt;0)),(AF43/AF$5*100),"")</f>
        <v/>
      </c>
      <c r="AH43" s="10">
        <v>3.34</v>
      </c>
      <c r="AI43" s="20">
        <f t="shared" ref="AI43:AI50" si="150">IF(AND((AH43&gt;0),(AH$5&gt;0)),(AH43/AH$5*100),"")</f>
        <v>13.627090983272133</v>
      </c>
      <c r="AJ43" s="10">
        <v>3.96</v>
      </c>
      <c r="AK43" s="20">
        <f t="shared" ref="AK43:AK50" si="151">IF(AND((AJ43&gt;0),(AJ$5&gt;0)),(AJ43/AJ$5*100),"")</f>
        <v>16.006467259498788</v>
      </c>
      <c r="AL43" s="10"/>
      <c r="AM43" s="20" t="str">
        <f t="shared" ref="AM43:AM50" si="152">IF(AND((AL43&gt;0),(AL$5&gt;0)),(AL43/AL$5*100),"")</f>
        <v/>
      </c>
      <c r="AN43" s="10">
        <v>4.1900000000000004</v>
      </c>
      <c r="AO43" s="20">
        <f t="shared" ref="AO43:AO50" si="153">IF(AND((AN43&gt;0),(AN$5&gt;0)),(AN43/AN$5*100),"")</f>
        <v>18.037021093413692</v>
      </c>
      <c r="AP43" s="10">
        <v>4.1500000000000004</v>
      </c>
      <c r="AQ43" s="20">
        <f t="shared" ref="AQ43:AQ50" si="154">IF(AND((AP43&gt;0),(AP$5&gt;0)),(AP43/AP$5*100),"")</f>
        <v>16.619943932719266</v>
      </c>
      <c r="AR43" s="10">
        <v>3.8</v>
      </c>
      <c r="AS43" s="20">
        <f t="shared" ref="AS43:AS50" si="155">IF(AND((AR43&gt;0),(AR$5&gt;0)),(AR43/AR$5*100),"")</f>
        <v>14.87279843444227</v>
      </c>
      <c r="AT43" s="10">
        <v>3.6</v>
      </c>
      <c r="AU43" s="20">
        <f t="shared" ref="AU43:AU50" si="156">IF(AND((AT43&gt;0),(AT$5&gt;0)),(AT43/AT$5*100),"")</f>
        <v>14.486921529175051</v>
      </c>
      <c r="AV43" s="10">
        <v>4.1100000000000003</v>
      </c>
      <c r="AW43" s="20">
        <f t="shared" ref="AW43:AW50" si="157">IF(AND((AV43&gt;0),(AV$5&gt;0)),(AV43/AV$5*100),"")</f>
        <v>15.591805766312596</v>
      </c>
      <c r="AX43" s="10">
        <v>4.03</v>
      </c>
      <c r="AY43" s="20">
        <f t="shared" ref="AY43:AY50" si="158">IF(AND((AX43&gt;0),(AX$5&gt;0)),(AX43/AX$5*100),"")</f>
        <v>16.017488076311608</v>
      </c>
      <c r="AZ43" s="10"/>
      <c r="BA43" s="20" t="str">
        <f t="shared" ref="BA43:BA50" si="159">IF(AND((AZ43&gt;0),(AZ$5&gt;0)),(AZ43/AZ$5*100),"")</f>
        <v/>
      </c>
      <c r="BB43" s="10"/>
      <c r="BC43" s="20" t="str">
        <f t="shared" ref="BC43:BC50" si="160">IF(AND((BB43&gt;0),(BB$5&gt;0)),(BB43/BB$5*100),"")</f>
        <v/>
      </c>
      <c r="BD43" s="10">
        <v>5.32</v>
      </c>
      <c r="BE43" s="20">
        <f t="shared" ref="BE43:BE50" si="161">IF(AND((BD43&gt;0),(BD$5&gt;0)),(BD43/BD$5*100),"")</f>
        <v>19.573215599705669</v>
      </c>
      <c r="BF43" s="10">
        <v>3.89</v>
      </c>
      <c r="BG43" s="20">
        <f t="shared" ref="BG43:BG50" si="162">IF(AND((BF43&gt;0),(BF$5&gt;0)),(BF43/BF$5*100),"")</f>
        <v>15.019305019305021</v>
      </c>
      <c r="BH43" s="10">
        <v>4.8</v>
      </c>
      <c r="BI43" s="20">
        <f>IF(AND((BH43&gt;0),(BH$5&gt;0)),(BH43/BH$5*100),"")</f>
        <v>17.511856986501275</v>
      </c>
      <c r="BK43" s="11" t="str">
        <f t="shared" si="0"/>
        <v xml:space="preserve">     Anterior base</v>
      </c>
      <c r="BL43" s="12">
        <f>COUNT(B43,D43,F43,H43,J43,L43,N43,P43,R43,T43,V43,X43,Z43,AB43,AD43,AF43,AH43,AJ43,AL43,AN43,AP43,AR43,AT43,AV43,AX43,AZ43,BB43,BD43,BF43,BH43)</f>
        <v>22</v>
      </c>
      <c r="BM43" s="45">
        <f>IF(SUM(B43,D43,F43,H43,J43,L43,N43,P43,R43,T43,V43,X43,Z43,AB43,AD43,AF43,AH43,AJ43,AL43,AN43,AP43,AR43,AT43,AV43,AX43,AZ43,BB43,BD43,BF43,BH43)&gt;0,MIN(B43,D43,F43,H43,J43,L43,N43,P43,R43,T43,V43,X43,Z43,AB43,AD43,AF43,AH43,AJ43,AL43,AN43,AP43,AR43,AT43,AV43,AX43,AZ43,BB43,BD43,BF43,BH43),"")</f>
        <v>3.24</v>
      </c>
      <c r="BN43" s="13" t="str">
        <f t="shared" si="3"/>
        <v>–</v>
      </c>
      <c r="BO43" s="46">
        <f>IF(SUM(B43,D43,F43,H43,J43,L43,N43,P43,R43,T43,V43,X43,Z43,AB43,AD43,AF43,AH43,AJ43,AL43,AN43,AP43,AR43,AT43,AV43,AX43,AZ43,BB43,BD43,BF43,BH43)&gt;0,MAX(B43,D43,F43,H43,J43,L43,N43,P43,R43,T43,V43,X43,Z43,AB43,AD43,AF43,AH43,AJ43,AL43,AN43,AP43,AR43,AT43,AV43,AX43,AZ43,BB43,BD43,BF43,BH43),"")</f>
        <v>5.32</v>
      </c>
      <c r="BP43" s="47">
        <f t="shared" si="5"/>
        <v>13.627090983272133</v>
      </c>
      <c r="BQ43" s="14" t="str">
        <f t="shared" si="10"/>
        <v>–</v>
      </c>
      <c r="BR43" s="48">
        <f t="shared" si="6"/>
        <v>19.573215599705669</v>
      </c>
      <c r="BS43" s="49">
        <f>IF(SUM(B43,D43,F43,H43,J43,L43,N43,P43,R43,T43,V43,X43,Z43,AB43,AD43,AF43,AH43,AJ43,AL43,AN43,AP43,AR43,AT43,AV43,AX43,AZ43,BB43,BD43,BF43,BH43)&gt;0,AVERAGE(B43,D43,F43,H43,J43,L43,N43,P43,R43,T43,V43,X43,Z43,AB43,AD43,AF43,AH43,AJ43,AL43,AN43,AP43,AR43,AT43,AV43,AX43,AZ43,BB43,BD43,BF43,BH43),"?")</f>
        <v>4.1531818181818174</v>
      </c>
      <c r="BT43" s="50">
        <f t="shared" si="11"/>
        <v>16.684107949254297</v>
      </c>
      <c r="BU43" s="13">
        <f>IF(COUNT(B43,D43,F43,H43,J43,L43,N43,P43,R43,T43,V43,X43,Z43,AB43,AD43,AF43,AH43,AJ43,AL43,AN43,AP43,AR43,AT43,AV43,AX43,AZ43,BB43,BD43,BF43,BH43)&gt;1,STDEV(B43,D43,F43,H43,J43,L43,N43,P43,R43,T43,V43,X43,Z43,AB43,AD43,AF43,AH43,AJ43,AL43,AN43,AP43,AR43,AT43,AV43,AX43,AZ43,BB43,BD43,BF43,BH43),"?")</f>
        <v>0.53174811763284091</v>
      </c>
      <c r="BV43" s="51">
        <f t="shared" si="12"/>
        <v>1.7311978905934617</v>
      </c>
      <c r="BW43" s="13">
        <f t="shared" si="9"/>
        <v>5</v>
      </c>
      <c r="BX43" s="14">
        <f t="shared" si="13"/>
        <v>18.55287569573284</v>
      </c>
    </row>
    <row r="44" spans="1:76">
      <c r="A44" s="9" t="s">
        <v>31</v>
      </c>
      <c r="B44" s="79">
        <v>8.99</v>
      </c>
      <c r="C44" s="80">
        <f t="shared" si="134"/>
        <v>33.358070500927646</v>
      </c>
      <c r="D44" s="10">
        <v>7.8</v>
      </c>
      <c r="E44" s="20">
        <f t="shared" si="135"/>
        <v>31.617349006890962</v>
      </c>
      <c r="F44" s="10">
        <v>7.47</v>
      </c>
      <c r="G44" s="20">
        <f t="shared" si="136"/>
        <v>30.365853658536583</v>
      </c>
      <c r="H44" s="10">
        <v>5.79</v>
      </c>
      <c r="I44" s="20">
        <f t="shared" si="137"/>
        <v>23.729508196721312</v>
      </c>
      <c r="J44" s="10">
        <v>7.44</v>
      </c>
      <c r="K44" s="20">
        <f t="shared" si="138"/>
        <v>31.472081218274113</v>
      </c>
      <c r="L44" s="10">
        <v>6.83</v>
      </c>
      <c r="M44" s="20">
        <f t="shared" si="139"/>
        <v>27.934560327198366</v>
      </c>
      <c r="N44" s="10">
        <v>6.72</v>
      </c>
      <c r="O44" s="20">
        <f t="shared" si="140"/>
        <v>29.590488771466312</v>
      </c>
      <c r="P44" s="10">
        <v>6.98</v>
      </c>
      <c r="Q44" s="20">
        <f t="shared" si="141"/>
        <v>30.138169257340241</v>
      </c>
      <c r="R44" s="10">
        <v>8.65</v>
      </c>
      <c r="S44" s="20">
        <f t="shared" si="142"/>
        <v>33.397683397683402</v>
      </c>
      <c r="T44" s="10">
        <v>6.87</v>
      </c>
      <c r="U44" s="20">
        <f t="shared" si="143"/>
        <v>29.184367034834324</v>
      </c>
      <c r="V44" s="10"/>
      <c r="W44" s="20" t="str">
        <f t="shared" si="144"/>
        <v/>
      </c>
      <c r="X44" s="10"/>
      <c r="Y44" s="20" t="str">
        <f t="shared" si="145"/>
        <v/>
      </c>
      <c r="Z44" s="10">
        <v>8.1300000000000008</v>
      </c>
      <c r="AA44" s="20">
        <f t="shared" si="146"/>
        <v>35.088476478204576</v>
      </c>
      <c r="AB44" s="10"/>
      <c r="AC44" s="20" t="str">
        <f t="shared" si="147"/>
        <v/>
      </c>
      <c r="AD44" s="10"/>
      <c r="AE44" s="20" t="str">
        <f t="shared" si="148"/>
        <v/>
      </c>
      <c r="AF44" s="10"/>
      <c r="AG44" s="20" t="str">
        <f t="shared" si="149"/>
        <v/>
      </c>
      <c r="AH44" s="10">
        <v>7.09</v>
      </c>
      <c r="AI44" s="20">
        <f t="shared" si="150"/>
        <v>28.926968584251323</v>
      </c>
      <c r="AJ44" s="10">
        <v>7.73</v>
      </c>
      <c r="AK44" s="20">
        <f t="shared" si="151"/>
        <v>31.244947453516573</v>
      </c>
      <c r="AL44" s="10"/>
      <c r="AM44" s="20" t="str">
        <f t="shared" si="152"/>
        <v/>
      </c>
      <c r="AN44" s="10">
        <v>7.3</v>
      </c>
      <c r="AO44" s="20">
        <f t="shared" si="153"/>
        <v>31.42488161859664</v>
      </c>
      <c r="AP44" s="10">
        <v>8.32</v>
      </c>
      <c r="AQ44" s="20">
        <f t="shared" si="154"/>
        <v>33.319983980776932</v>
      </c>
      <c r="AR44" s="10">
        <v>7.68</v>
      </c>
      <c r="AS44" s="20">
        <f t="shared" si="155"/>
        <v>30.058708414872797</v>
      </c>
      <c r="AT44" s="10">
        <v>7.67</v>
      </c>
      <c r="AU44" s="20">
        <f t="shared" si="156"/>
        <v>30.865191146881287</v>
      </c>
      <c r="AV44" s="10">
        <v>8.09</v>
      </c>
      <c r="AW44" s="20">
        <f t="shared" si="157"/>
        <v>30.690440060698027</v>
      </c>
      <c r="AX44" s="10">
        <v>7.09</v>
      </c>
      <c r="AY44" s="20">
        <f t="shared" si="158"/>
        <v>28.179650238473769</v>
      </c>
      <c r="AZ44" s="10"/>
      <c r="BA44" s="20" t="str">
        <f t="shared" si="159"/>
        <v/>
      </c>
      <c r="BB44" s="10"/>
      <c r="BC44" s="20" t="str">
        <f t="shared" si="160"/>
        <v/>
      </c>
      <c r="BD44" s="10">
        <v>8.77</v>
      </c>
      <c r="BE44" s="20">
        <f t="shared" si="161"/>
        <v>32.266372332597498</v>
      </c>
      <c r="BF44" s="10">
        <v>7.89</v>
      </c>
      <c r="BG44" s="20">
        <f t="shared" si="162"/>
        <v>30.463320463320464</v>
      </c>
      <c r="BH44" s="10">
        <v>8.94</v>
      </c>
      <c r="BI44" s="20">
        <f>IF(AND((BH44&gt;0),(BH$5&gt;0)),(BH44/BH$5*100),"")</f>
        <v>32.615833637358627</v>
      </c>
      <c r="BK44" s="11" t="str">
        <f t="shared" si="0"/>
        <v xml:space="preserve">     Anterior primary branch</v>
      </c>
      <c r="BL44" s="12">
        <f>COUNT(B44,D44,F44,H44,J44,L44,N44,P44,R44,T44,V44,X44,Z44,AB44,AD44,AF44,AH44,AJ44,AL44,AN44,AP44,AR44,AT44,AV44,AX44,AZ44,BB44,BD44,BF44,BH44)</f>
        <v>22</v>
      </c>
      <c r="BM44" s="45">
        <f>IF(SUM(B44,D44,F44,H44,J44,L44,N44,P44,R44,T44,V44,X44,Z44,AB44,AD44,AF44,AH44,AJ44,AL44,AN44,AP44,AR44,AT44,AV44,AX44,AZ44,BB44,BD44,BF44,BH44)&gt;0,MIN(B44,D44,F44,H44,J44,L44,N44,P44,R44,T44,V44,X44,Z44,AB44,AD44,AF44,AH44,AJ44,AL44,AN44,AP44,AR44,AT44,AV44,AX44,AZ44,BB44,BD44,BF44,BH44),"")</f>
        <v>5.79</v>
      </c>
      <c r="BN44" s="13" t="str">
        <f t="shared" si="3"/>
        <v>–</v>
      </c>
      <c r="BO44" s="46">
        <f>IF(SUM(B44,D44,F44,H44,J44,L44,N44,P44,R44,T44,V44,X44,Z44,AB44,AD44,AF44,AH44,AJ44,AL44,AN44,AP44,AR44,AT44,AV44,AX44,AZ44,BB44,BD44,BF44,BH44)&gt;0,MAX(B44,D44,F44,H44,J44,L44,N44,P44,R44,T44,V44,X44,Z44,AB44,AD44,AF44,AH44,AJ44,AL44,AN44,AP44,AR44,AT44,AV44,AX44,AZ44,BB44,BD44,BF44,BH44),"")</f>
        <v>8.99</v>
      </c>
      <c r="BP44" s="47">
        <f t="shared" si="5"/>
        <v>23.729508196721312</v>
      </c>
      <c r="BQ44" s="14" t="str">
        <f t="shared" si="10"/>
        <v>–</v>
      </c>
      <c r="BR44" s="48">
        <f t="shared" si="6"/>
        <v>35.088476478204576</v>
      </c>
      <c r="BS44" s="49">
        <f>IF(SUM(B44,D44,F44,H44,J44,L44,N44,P44,R44,T44,V44,X44,Z44,AB44,AD44,AF44,AH44,AJ44,AL44,AN44,AP44,AR44,AT44,AV44,AX44,AZ44,BB44,BD44,BF44,BH44)&gt;0,AVERAGE(B44,D44,F44,H44,J44,L44,N44,P44,R44,T44,V44,X44,Z44,AB44,AD44,AF44,AH44,AJ44,AL44,AN44,AP44,AR44,AT44,AV44,AX44,AZ44,BB44,BD44,BF44,BH44),"?")</f>
        <v>7.6472727272727274</v>
      </c>
      <c r="BT44" s="50">
        <f t="shared" si="11"/>
        <v>30.724222989973715</v>
      </c>
      <c r="BU44" s="13">
        <f>IF(COUNT(B44,D44,F44,H44,J44,L44,N44,P44,R44,T44,V44,X44,Z44,AB44,AD44,AF44,AH44,AJ44,AL44,AN44,AP44,AR44,AT44,AV44,AX44,AZ44,BB44,BD44,BF44,BH44)&gt;1,STDEV(B44,D44,F44,H44,J44,L44,N44,P44,R44,T44,V44,X44,Z44,AB44,AD44,AF44,AH44,AJ44,AL44,AN44,AP44,AR44,AT44,AV44,AX44,AZ44,BB44,BD44,BF44,BH44),"?")</f>
        <v>0.80341640640325107</v>
      </c>
      <c r="BV44" s="51">
        <f t="shared" si="12"/>
        <v>2.3806591904397774</v>
      </c>
      <c r="BW44" s="13">
        <f t="shared" si="9"/>
        <v>8.99</v>
      </c>
      <c r="BX44" s="14">
        <f t="shared" si="13"/>
        <v>33.358070500927646</v>
      </c>
    </row>
    <row r="45" spans="1:76">
      <c r="A45" s="9" t="s">
        <v>32</v>
      </c>
      <c r="B45" s="79">
        <v>5.85</v>
      </c>
      <c r="C45" s="80">
        <f t="shared" si="134"/>
        <v>21.706864564007418</v>
      </c>
      <c r="D45" s="10">
        <v>6.15</v>
      </c>
      <c r="E45" s="20">
        <f t="shared" si="135"/>
        <v>24.929063640048643</v>
      </c>
      <c r="F45" s="10">
        <v>5.28</v>
      </c>
      <c r="G45" s="20">
        <f t="shared" si="136"/>
        <v>21.463414634146343</v>
      </c>
      <c r="H45" s="10">
        <v>4.38</v>
      </c>
      <c r="I45" s="20">
        <f t="shared" si="137"/>
        <v>17.95081967213115</v>
      </c>
      <c r="J45" s="10">
        <v>5.32</v>
      </c>
      <c r="K45" s="20">
        <f t="shared" si="138"/>
        <v>22.504230118443317</v>
      </c>
      <c r="L45" s="10">
        <v>4.07</v>
      </c>
      <c r="M45" s="20">
        <f t="shared" si="139"/>
        <v>16.646216768916158</v>
      </c>
      <c r="N45" s="10">
        <v>3.81</v>
      </c>
      <c r="O45" s="20">
        <f t="shared" si="140"/>
        <v>16.776750330250991</v>
      </c>
      <c r="P45" s="10">
        <v>4.54</v>
      </c>
      <c r="Q45" s="20">
        <f t="shared" si="141"/>
        <v>19.602763385146805</v>
      </c>
      <c r="R45" s="10">
        <v>5.58</v>
      </c>
      <c r="S45" s="20">
        <f t="shared" si="142"/>
        <v>21.544401544401545</v>
      </c>
      <c r="T45" s="10"/>
      <c r="U45" s="20" t="str">
        <f t="shared" si="143"/>
        <v/>
      </c>
      <c r="V45" s="10"/>
      <c r="W45" s="20" t="str">
        <f t="shared" si="144"/>
        <v/>
      </c>
      <c r="X45" s="10"/>
      <c r="Y45" s="20" t="str">
        <f t="shared" si="145"/>
        <v/>
      </c>
      <c r="Z45" s="10">
        <v>4.8099999999999996</v>
      </c>
      <c r="AA45" s="20">
        <f t="shared" si="146"/>
        <v>20.75960293482952</v>
      </c>
      <c r="AB45" s="10"/>
      <c r="AC45" s="20" t="str">
        <f t="shared" si="147"/>
        <v/>
      </c>
      <c r="AD45" s="10"/>
      <c r="AE45" s="20" t="str">
        <f t="shared" si="148"/>
        <v/>
      </c>
      <c r="AF45" s="10"/>
      <c r="AG45" s="20" t="str">
        <f t="shared" si="149"/>
        <v/>
      </c>
      <c r="AH45" s="10">
        <v>4.68</v>
      </c>
      <c r="AI45" s="20">
        <f t="shared" si="150"/>
        <v>19.094247246022032</v>
      </c>
      <c r="AJ45" s="10">
        <v>5.09</v>
      </c>
      <c r="AK45" s="20">
        <f t="shared" si="151"/>
        <v>20.573969280517382</v>
      </c>
      <c r="AL45" s="10"/>
      <c r="AM45" s="20" t="str">
        <f t="shared" si="152"/>
        <v/>
      </c>
      <c r="AN45" s="10">
        <v>5.2</v>
      </c>
      <c r="AO45" s="20">
        <f t="shared" si="153"/>
        <v>22.384847180370212</v>
      </c>
      <c r="AP45" s="10">
        <v>5.43</v>
      </c>
      <c r="AQ45" s="20">
        <f t="shared" si="154"/>
        <v>21.746095314377254</v>
      </c>
      <c r="AR45" s="10">
        <v>5</v>
      </c>
      <c r="AS45" s="20">
        <f t="shared" si="155"/>
        <v>19.569471624266143</v>
      </c>
      <c r="AT45" s="10">
        <v>4.8</v>
      </c>
      <c r="AU45" s="20">
        <f t="shared" si="156"/>
        <v>19.315895372233399</v>
      </c>
      <c r="AV45" s="10">
        <v>5.73</v>
      </c>
      <c r="AW45" s="20">
        <f t="shared" si="157"/>
        <v>21.737481031866466</v>
      </c>
      <c r="AX45" s="10">
        <v>4.71</v>
      </c>
      <c r="AY45" s="20">
        <f t="shared" si="158"/>
        <v>18.72019077901431</v>
      </c>
      <c r="AZ45" s="10"/>
      <c r="BA45" s="20" t="str">
        <f t="shared" si="159"/>
        <v/>
      </c>
      <c r="BB45" s="10"/>
      <c r="BC45" s="20" t="str">
        <f t="shared" si="160"/>
        <v/>
      </c>
      <c r="BD45" s="10">
        <v>6.02</v>
      </c>
      <c r="BE45" s="20">
        <f t="shared" si="161"/>
        <v>22.148638704930093</v>
      </c>
      <c r="BF45" s="10">
        <v>5.98</v>
      </c>
      <c r="BG45" s="20">
        <f t="shared" si="162"/>
        <v>23.088803088803093</v>
      </c>
      <c r="BH45" s="10">
        <v>5.63</v>
      </c>
      <c r="BI45" s="20">
        <f>IF(AND((BH45&gt;0),(BH$5&gt;0)),(BH45/BH$5*100),"")</f>
        <v>20.539948923750455</v>
      </c>
      <c r="BK45" s="11" t="str">
        <f t="shared" si="0"/>
        <v xml:space="preserve">     Anterior secondary branch</v>
      </c>
      <c r="BL45" s="12">
        <f>COUNT(B45,D45,F45,H45,J45,L45,N45,P45,R45,T45,V45,X45,Z45,AB45,AD45,AF45,AH45,AJ45,AL45,AN45,AP45,AR45,AT45,AV45,AX45,AZ45,BB45,BD45,BF45,BH45)</f>
        <v>21</v>
      </c>
      <c r="BM45" s="45">
        <f>IF(SUM(B45,D45,F45,H45,J45,L45,N45,P45,R45,T45,V45,X45,Z45,AB45,AD45,AF45,AH45,AJ45,AL45,AN45,AP45,AR45,AT45,AV45,AX45,AZ45,BB45,BD45,BF45,BH45)&gt;0,MIN(B45,D45,F45,H45,J45,L45,N45,P45,R45,T45,V45,X45,Z45,AB45,AD45,AF45,AH45,AJ45,AL45,AN45,AP45,AR45,AT45,AV45,AX45,AZ45,BB45,BD45,BF45,BH45),"")</f>
        <v>3.81</v>
      </c>
      <c r="BN45" s="13" t="str">
        <f t="shared" si="3"/>
        <v>–</v>
      </c>
      <c r="BO45" s="46">
        <f>IF(SUM(B45,D45,F45,H45,J45,L45,N45,P45,R45,T45,V45,X45,Z45,AB45,AD45,AF45,AH45,AJ45,AL45,AN45,AP45,AR45,AT45,AV45,AX45,AZ45,BB45,BD45,BF45,BH45)&gt;0,MAX(B45,D45,F45,H45,J45,L45,N45,P45,R45,T45,V45,X45,Z45,AB45,AD45,AF45,AH45,AJ45,AL45,AN45,AP45,AR45,AT45,AV45,AX45,AZ45,BB45,BD45,BF45,BH45),"")</f>
        <v>6.15</v>
      </c>
      <c r="BP45" s="47">
        <f t="shared" si="5"/>
        <v>16.646216768916158</v>
      </c>
      <c r="BQ45" s="14" t="str">
        <f t="shared" si="10"/>
        <v>–</v>
      </c>
      <c r="BR45" s="48">
        <f t="shared" si="6"/>
        <v>24.929063640048643</v>
      </c>
      <c r="BS45" s="49">
        <f>IF(SUM(B45,D45,F45,H45,J45,L45,N45,P45,R45,T45,V45,X45,Z45,AB45,AD45,AF45,AH45,AJ45,AL45,AN45,AP45,AR45,AT45,AV45,AX45,AZ45,BB45,BD45,BF45,BH45)&gt;0,AVERAGE(B45,D45,F45,H45,J45,L45,N45,P45,R45,T45,V45,X45,Z45,AB45,AD45,AF45,AH45,AJ45,AL45,AN45,AP45,AR45,AT45,AV45,AX45,AZ45,BB45,BD45,BF45,BH45),"?")</f>
        <v>5.145714285714285</v>
      </c>
      <c r="BT45" s="50">
        <f t="shared" si="11"/>
        <v>20.609700768498705</v>
      </c>
      <c r="BU45" s="13">
        <f>IF(COUNT(B45,D45,F45,H45,J45,L45,N45,P45,R45,T45,V45,X45,Z45,AB45,AD45,AF45,AH45,AJ45,AL45,AN45,AP45,AR45,AT45,AV45,AX45,AZ45,BB45,BD45,BF45,BH45)&gt;1,STDEV(B45,D45,F45,H45,J45,L45,N45,P45,R45,T45,V45,X45,Z45,AB45,AD45,AF45,AH45,AJ45,AL45,AN45,AP45,AR45,AT45,AV45,AX45,AZ45,BB45,BD45,BF45,BH45),"?")</f>
        <v>0.64882641306109423</v>
      </c>
      <c r="BV45" s="51">
        <f t="shared" si="12"/>
        <v>2.0786637241129307</v>
      </c>
      <c r="BW45" s="13">
        <f t="shared" si="9"/>
        <v>5.85</v>
      </c>
      <c r="BX45" s="14">
        <f t="shared" si="13"/>
        <v>21.706864564007418</v>
      </c>
    </row>
    <row r="46" spans="1:76" s="90" customFormat="1">
      <c r="A46" s="85" t="s">
        <v>55</v>
      </c>
      <c r="B46" s="86">
        <v>11.79</v>
      </c>
      <c r="C46" s="87">
        <f t="shared" si="134"/>
        <v>43.747680890538035</v>
      </c>
      <c r="D46" s="88">
        <v>10.32</v>
      </c>
      <c r="E46" s="89">
        <f t="shared" si="135"/>
        <v>41.832184839886501</v>
      </c>
      <c r="F46" s="88">
        <v>9.9</v>
      </c>
      <c r="G46" s="89">
        <f t="shared" si="136"/>
        <v>40.243902439024389</v>
      </c>
      <c r="H46" s="88">
        <v>8.8000000000000007</v>
      </c>
      <c r="I46" s="89">
        <f t="shared" si="137"/>
        <v>36.06557377049181</v>
      </c>
      <c r="J46" s="88">
        <v>9.5500000000000007</v>
      </c>
      <c r="K46" s="89">
        <f t="shared" si="138"/>
        <v>40.397631133671744</v>
      </c>
      <c r="L46" s="88">
        <v>9.1999999999999993</v>
      </c>
      <c r="M46" s="89">
        <f t="shared" si="139"/>
        <v>37.627811860940689</v>
      </c>
      <c r="N46" s="103">
        <v>8.56</v>
      </c>
      <c r="O46" s="89">
        <f t="shared" si="140"/>
        <v>37.69264641127257</v>
      </c>
      <c r="P46" s="88">
        <v>9.5299999999999994</v>
      </c>
      <c r="Q46" s="89">
        <f t="shared" si="141"/>
        <v>41.148531951640756</v>
      </c>
      <c r="R46" s="88">
        <v>10.78</v>
      </c>
      <c r="S46" s="89">
        <f t="shared" si="142"/>
        <v>41.621621621621621</v>
      </c>
      <c r="T46" s="88">
        <v>9.6999999999999993</v>
      </c>
      <c r="U46" s="89">
        <f t="shared" si="143"/>
        <v>41.206457094307559</v>
      </c>
      <c r="V46" s="88"/>
      <c r="W46" s="89" t="str">
        <f t="shared" si="144"/>
        <v/>
      </c>
      <c r="X46" s="88"/>
      <c r="Y46" s="89" t="str">
        <f t="shared" si="145"/>
        <v/>
      </c>
      <c r="Z46" s="88">
        <v>9.57</v>
      </c>
      <c r="AA46" s="89">
        <f t="shared" si="146"/>
        <v>41.303409581355197</v>
      </c>
      <c r="AB46" s="88"/>
      <c r="AC46" s="89" t="str">
        <f t="shared" si="147"/>
        <v/>
      </c>
      <c r="AD46" s="88"/>
      <c r="AE46" s="89" t="str">
        <f t="shared" si="148"/>
        <v/>
      </c>
      <c r="AF46" s="88"/>
      <c r="AG46" s="89" t="str">
        <f t="shared" si="149"/>
        <v/>
      </c>
      <c r="AH46" s="88">
        <v>9.5299999999999994</v>
      </c>
      <c r="AI46" s="89">
        <f t="shared" si="150"/>
        <v>38.882088943288451</v>
      </c>
      <c r="AJ46" s="88">
        <v>9.75</v>
      </c>
      <c r="AK46" s="89">
        <f t="shared" si="151"/>
        <v>39.409862570735655</v>
      </c>
      <c r="AL46" s="88"/>
      <c r="AM46" s="89" t="str">
        <f t="shared" si="152"/>
        <v/>
      </c>
      <c r="AN46" s="88">
        <v>9.34</v>
      </c>
      <c r="AO46" s="89">
        <f t="shared" si="153"/>
        <v>40.206629358588032</v>
      </c>
      <c r="AP46" s="88">
        <v>10.119999999999999</v>
      </c>
      <c r="AQ46" s="89">
        <f t="shared" si="154"/>
        <v>40.528634361233479</v>
      </c>
      <c r="AR46" s="88">
        <v>10.09</v>
      </c>
      <c r="AS46" s="89">
        <f t="shared" si="155"/>
        <v>39.491193737769073</v>
      </c>
      <c r="AT46" s="88">
        <v>9.56</v>
      </c>
      <c r="AU46" s="89">
        <f t="shared" si="156"/>
        <v>38.470824949698191</v>
      </c>
      <c r="AV46" s="88">
        <v>10.48</v>
      </c>
      <c r="AW46" s="89">
        <f t="shared" si="157"/>
        <v>39.757207890743551</v>
      </c>
      <c r="AX46" s="88">
        <v>9.82</v>
      </c>
      <c r="AY46" s="89">
        <f t="shared" si="158"/>
        <v>39.030206677265497</v>
      </c>
      <c r="AZ46" s="88"/>
      <c r="BA46" s="89" t="str">
        <f t="shared" si="159"/>
        <v/>
      </c>
      <c r="BB46" s="88"/>
      <c r="BC46" s="89" t="str">
        <f t="shared" si="160"/>
        <v/>
      </c>
      <c r="BD46" s="88">
        <v>11.55</v>
      </c>
      <c r="BE46" s="89">
        <f t="shared" si="161"/>
        <v>42.494481236203093</v>
      </c>
      <c r="BF46" s="88">
        <v>10.18</v>
      </c>
      <c r="BG46" s="89">
        <f t="shared" si="162"/>
        <v>39.305019305019307</v>
      </c>
      <c r="BH46" s="88">
        <v>10.96</v>
      </c>
      <c r="BI46" s="89">
        <f t="shared" ref="BI46:BI50" si="163">IF(AND((BH46&gt;0),(BH$5&gt;0)),(BH46/BH$5*100),"")</f>
        <v>39.985406785844582</v>
      </c>
      <c r="BK46" s="91" t="str">
        <f t="shared" si="0"/>
        <v xml:space="preserve">     Anterior total</v>
      </c>
      <c r="BL46" s="92">
        <f t="shared" si="2"/>
        <v>22</v>
      </c>
      <c r="BM46" s="93">
        <f t="shared" si="1"/>
        <v>8.56</v>
      </c>
      <c r="BN46" s="94" t="str">
        <f t="shared" si="3"/>
        <v>–</v>
      </c>
      <c r="BO46" s="95">
        <f t="shared" si="4"/>
        <v>11.79</v>
      </c>
      <c r="BP46" s="96">
        <f t="shared" si="5"/>
        <v>36.06557377049181</v>
      </c>
      <c r="BQ46" s="97" t="str">
        <f t="shared" si="10"/>
        <v>–</v>
      </c>
      <c r="BR46" s="98">
        <f t="shared" si="6"/>
        <v>43.747680890538035</v>
      </c>
      <c r="BS46" s="99">
        <f t="shared" si="7"/>
        <v>9.9581818181818207</v>
      </c>
      <c r="BT46" s="100">
        <f t="shared" si="11"/>
        <v>40.020409427779086</v>
      </c>
      <c r="BU46" s="94">
        <f t="shared" si="8"/>
        <v>0.79560480955497803</v>
      </c>
      <c r="BV46" s="101">
        <f t="shared" si="12"/>
        <v>1.7370884929000512</v>
      </c>
      <c r="BW46" s="94">
        <f t="shared" si="9"/>
        <v>11.79</v>
      </c>
      <c r="BX46" s="14">
        <f t="shared" si="13"/>
        <v>43.747680890538035</v>
      </c>
    </row>
    <row r="47" spans="1:76">
      <c r="A47" s="9" t="s">
        <v>33</v>
      </c>
      <c r="B47" s="79">
        <v>5.14</v>
      </c>
      <c r="C47" s="80">
        <f t="shared" si="134"/>
        <v>19.072356215213357</v>
      </c>
      <c r="D47" s="10">
        <v>4.93</v>
      </c>
      <c r="E47" s="20">
        <f t="shared" si="135"/>
        <v>19.983785974868258</v>
      </c>
      <c r="F47" s="10">
        <v>4.37</v>
      </c>
      <c r="G47" s="20">
        <f t="shared" si="136"/>
        <v>17.764227642276424</v>
      </c>
      <c r="H47" s="10">
        <v>4.91</v>
      </c>
      <c r="I47" s="20">
        <f t="shared" si="137"/>
        <v>20.122950819672134</v>
      </c>
      <c r="J47" s="10">
        <v>4.38</v>
      </c>
      <c r="K47" s="20">
        <f t="shared" si="138"/>
        <v>18.527918781725887</v>
      </c>
      <c r="L47" s="10">
        <v>4.7</v>
      </c>
      <c r="M47" s="20">
        <f t="shared" si="139"/>
        <v>19.222903885480573</v>
      </c>
      <c r="N47" s="10">
        <v>4.13</v>
      </c>
      <c r="O47" s="20">
        <f t="shared" si="140"/>
        <v>18.18582122413034</v>
      </c>
      <c r="P47" s="10">
        <v>5.16</v>
      </c>
      <c r="Q47" s="20">
        <f t="shared" si="141"/>
        <v>22.279792746113991</v>
      </c>
      <c r="R47" s="10">
        <v>4.71</v>
      </c>
      <c r="S47" s="20">
        <f t="shared" si="142"/>
        <v>18.185328185328189</v>
      </c>
      <c r="T47" s="10">
        <v>5.34</v>
      </c>
      <c r="U47" s="20">
        <f t="shared" si="143"/>
        <v>22.68479184367035</v>
      </c>
      <c r="V47" s="10">
        <v>5.1100000000000003</v>
      </c>
      <c r="W47" s="20">
        <f t="shared" si="144"/>
        <v>20.007830853563043</v>
      </c>
      <c r="X47" s="10"/>
      <c r="Y47" s="20" t="str">
        <f t="shared" si="145"/>
        <v/>
      </c>
      <c r="Z47" s="10">
        <v>4.5599999999999996</v>
      </c>
      <c r="AA47" s="20">
        <f t="shared" si="146"/>
        <v>19.680621493310312</v>
      </c>
      <c r="AB47" s="10"/>
      <c r="AC47" s="20" t="str">
        <f t="shared" si="147"/>
        <v/>
      </c>
      <c r="AD47" s="10"/>
      <c r="AE47" s="20" t="str">
        <f t="shared" si="148"/>
        <v/>
      </c>
      <c r="AF47" s="10">
        <v>3.84</v>
      </c>
      <c r="AG47" s="20">
        <f t="shared" si="149"/>
        <v>15.973377703826955</v>
      </c>
      <c r="AH47" s="10"/>
      <c r="AI47" s="20" t="str">
        <f t="shared" si="150"/>
        <v/>
      </c>
      <c r="AJ47" s="10">
        <v>4.42</v>
      </c>
      <c r="AK47" s="20">
        <f t="shared" si="151"/>
        <v>17.865804365400162</v>
      </c>
      <c r="AL47" s="10">
        <v>4.41</v>
      </c>
      <c r="AM47" s="20">
        <f t="shared" si="152"/>
        <v>17.661193432118544</v>
      </c>
      <c r="AN47" s="10">
        <v>3.95</v>
      </c>
      <c r="AO47" s="20">
        <f t="shared" si="153"/>
        <v>17.003874300473527</v>
      </c>
      <c r="AP47" s="10">
        <v>5.22</v>
      </c>
      <c r="AQ47" s="20">
        <f t="shared" si="154"/>
        <v>20.905086103323988</v>
      </c>
      <c r="AR47" s="10">
        <v>4.07</v>
      </c>
      <c r="AS47" s="20">
        <f t="shared" si="155"/>
        <v>15.929549902152642</v>
      </c>
      <c r="AT47" s="10">
        <v>3.81</v>
      </c>
      <c r="AU47" s="20">
        <f t="shared" si="156"/>
        <v>15.331991951710261</v>
      </c>
      <c r="AV47" s="10">
        <v>5.37</v>
      </c>
      <c r="AW47" s="20">
        <f t="shared" si="157"/>
        <v>20.371775417298938</v>
      </c>
      <c r="AX47" s="10">
        <v>5.04</v>
      </c>
      <c r="AY47" s="20">
        <f t="shared" si="158"/>
        <v>20.03179650238474</v>
      </c>
      <c r="AZ47" s="10">
        <v>5.76</v>
      </c>
      <c r="BA47" s="20">
        <f t="shared" si="159"/>
        <v>21.145374449339208</v>
      </c>
      <c r="BB47" s="10">
        <v>4.54</v>
      </c>
      <c r="BC47" s="20">
        <f t="shared" si="160"/>
        <v>18.485342019543975</v>
      </c>
      <c r="BD47" s="10">
        <v>5.44</v>
      </c>
      <c r="BE47" s="20">
        <f t="shared" si="161"/>
        <v>20.014716703458426</v>
      </c>
      <c r="BF47" s="10">
        <v>5.47</v>
      </c>
      <c r="BG47" s="20">
        <f t="shared" si="162"/>
        <v>21.119691119691119</v>
      </c>
      <c r="BH47" s="10">
        <v>5.6</v>
      </c>
      <c r="BI47" s="20">
        <f t="shared" si="163"/>
        <v>20.43049981758482</v>
      </c>
      <c r="BK47" s="11" t="str">
        <f t="shared" si="0"/>
        <v xml:space="preserve">     Posterior base</v>
      </c>
      <c r="BL47" s="12">
        <f t="shared" si="2"/>
        <v>26</v>
      </c>
      <c r="BM47" s="45">
        <f t="shared" si="1"/>
        <v>3.81</v>
      </c>
      <c r="BN47" s="13" t="str">
        <f t="shared" si="3"/>
        <v>–</v>
      </c>
      <c r="BO47" s="46">
        <f t="shared" si="4"/>
        <v>5.76</v>
      </c>
      <c r="BP47" s="47">
        <f t="shared" si="5"/>
        <v>15.331991951710261</v>
      </c>
      <c r="BQ47" s="14" t="str">
        <f t="shared" si="10"/>
        <v>–</v>
      </c>
      <c r="BR47" s="48">
        <f t="shared" si="6"/>
        <v>22.68479184367035</v>
      </c>
      <c r="BS47" s="49">
        <f t="shared" si="7"/>
        <v>4.7838461538461541</v>
      </c>
      <c r="BT47" s="50">
        <f t="shared" si="11"/>
        <v>19.153400132833081</v>
      </c>
      <c r="BU47" s="13">
        <f t="shared" si="8"/>
        <v>0.56714073684105148</v>
      </c>
      <c r="BV47" s="51">
        <f t="shared" si="12"/>
        <v>1.8834036630868891</v>
      </c>
      <c r="BW47" s="13">
        <f t="shared" si="9"/>
        <v>5.14</v>
      </c>
      <c r="BX47" s="14">
        <f t="shared" si="13"/>
        <v>19.072356215213357</v>
      </c>
    </row>
    <row r="48" spans="1:76">
      <c r="A48" s="9" t="s">
        <v>34</v>
      </c>
      <c r="B48" s="79">
        <v>11.5</v>
      </c>
      <c r="C48" s="80">
        <f t="shared" si="134"/>
        <v>42.671614100185529</v>
      </c>
      <c r="D48" s="10">
        <v>10.73</v>
      </c>
      <c r="E48" s="20">
        <f t="shared" si="135"/>
        <v>43.494122415889741</v>
      </c>
      <c r="F48" s="10">
        <v>10.69</v>
      </c>
      <c r="G48" s="20">
        <f t="shared" si="136"/>
        <v>43.455284552845526</v>
      </c>
      <c r="H48" s="10">
        <v>9.2799999999999994</v>
      </c>
      <c r="I48" s="20">
        <f t="shared" si="137"/>
        <v>38.032786885245898</v>
      </c>
      <c r="J48" s="10">
        <v>10.210000000000001</v>
      </c>
      <c r="K48" s="20">
        <f t="shared" si="138"/>
        <v>43.189509306260575</v>
      </c>
      <c r="L48" s="10">
        <v>9.4700000000000006</v>
      </c>
      <c r="M48" s="20">
        <f t="shared" si="139"/>
        <v>38.732106339468309</v>
      </c>
      <c r="N48" s="10">
        <v>8.7100000000000009</v>
      </c>
      <c r="O48" s="20">
        <f t="shared" si="140"/>
        <v>38.353148392778515</v>
      </c>
      <c r="P48" s="10">
        <v>9.16</v>
      </c>
      <c r="Q48" s="20">
        <f t="shared" si="141"/>
        <v>39.55094991364421</v>
      </c>
      <c r="R48" s="10">
        <v>11.36</v>
      </c>
      <c r="S48" s="20">
        <f t="shared" si="142"/>
        <v>43.861003861003859</v>
      </c>
      <c r="T48" s="10">
        <v>9.43</v>
      </c>
      <c r="U48" s="20">
        <f t="shared" si="143"/>
        <v>40.059473237043328</v>
      </c>
      <c r="V48" s="10">
        <v>9.1</v>
      </c>
      <c r="W48" s="20">
        <f t="shared" si="144"/>
        <v>35.630383711824585</v>
      </c>
      <c r="X48" s="10"/>
      <c r="Y48" s="20" t="str">
        <f t="shared" si="145"/>
        <v/>
      </c>
      <c r="Z48" s="10">
        <v>8.9</v>
      </c>
      <c r="AA48" s="20">
        <f t="shared" si="146"/>
        <v>38.411739318083725</v>
      </c>
      <c r="AB48" s="10"/>
      <c r="AC48" s="20" t="str">
        <f t="shared" si="147"/>
        <v/>
      </c>
      <c r="AD48" s="10"/>
      <c r="AE48" s="20" t="str">
        <f t="shared" si="148"/>
        <v/>
      </c>
      <c r="AF48" s="10">
        <v>8.02</v>
      </c>
      <c r="AG48" s="20">
        <f t="shared" si="149"/>
        <v>33.361064891846922</v>
      </c>
      <c r="AH48" s="10"/>
      <c r="AI48" s="20" t="str">
        <f t="shared" si="150"/>
        <v/>
      </c>
      <c r="AJ48" s="10">
        <v>9.93</v>
      </c>
      <c r="AK48" s="20">
        <f t="shared" si="151"/>
        <v>40.137429264349237</v>
      </c>
      <c r="AL48" s="10">
        <v>10.9</v>
      </c>
      <c r="AM48" s="20">
        <f t="shared" si="152"/>
        <v>43.65238285943132</v>
      </c>
      <c r="AN48" s="10">
        <v>9.0399999999999991</v>
      </c>
      <c r="AO48" s="20">
        <f t="shared" si="153"/>
        <v>38.91519586741282</v>
      </c>
      <c r="AP48" s="10">
        <v>10.77</v>
      </c>
      <c r="AQ48" s="20">
        <f t="shared" si="154"/>
        <v>43.131758109731678</v>
      </c>
      <c r="AR48" s="10">
        <v>11.01</v>
      </c>
      <c r="AS48" s="20">
        <f t="shared" si="155"/>
        <v>43.091976516634048</v>
      </c>
      <c r="AT48" s="10">
        <v>10.17</v>
      </c>
      <c r="AU48" s="20">
        <f t="shared" si="156"/>
        <v>40.925553319919516</v>
      </c>
      <c r="AV48" s="10">
        <v>9.1300000000000008</v>
      </c>
      <c r="AW48" s="20">
        <f t="shared" si="157"/>
        <v>34.63581183611533</v>
      </c>
      <c r="AX48" s="10">
        <v>9.2799999999999994</v>
      </c>
      <c r="AY48" s="20">
        <f t="shared" si="158"/>
        <v>36.883942766295704</v>
      </c>
      <c r="AZ48" s="10">
        <v>10.8</v>
      </c>
      <c r="BA48" s="20">
        <f t="shared" si="159"/>
        <v>39.647577092511014</v>
      </c>
      <c r="BB48" s="10">
        <v>8.4</v>
      </c>
      <c r="BC48" s="20">
        <f t="shared" si="160"/>
        <v>34.20195439739414</v>
      </c>
      <c r="BD48" s="10">
        <v>9.91</v>
      </c>
      <c r="BE48" s="20">
        <f t="shared" si="161"/>
        <v>36.460632818248712</v>
      </c>
      <c r="BF48" s="10">
        <v>10.61</v>
      </c>
      <c r="BG48" s="20">
        <f t="shared" si="162"/>
        <v>40.965250965250966</v>
      </c>
      <c r="BH48" s="10">
        <v>11.46</v>
      </c>
      <c r="BI48" s="20">
        <f t="shared" si="163"/>
        <v>41.809558555271806</v>
      </c>
      <c r="BK48" s="11" t="str">
        <f t="shared" si="0"/>
        <v xml:space="preserve">     Posterior primary branch</v>
      </c>
      <c r="BL48" s="12">
        <f t="shared" si="2"/>
        <v>26</v>
      </c>
      <c r="BM48" s="45">
        <f t="shared" si="1"/>
        <v>8.02</v>
      </c>
      <c r="BN48" s="13" t="str">
        <f t="shared" si="3"/>
        <v>–</v>
      </c>
      <c r="BO48" s="46">
        <f t="shared" si="4"/>
        <v>11.5</v>
      </c>
      <c r="BP48" s="47">
        <f t="shared" si="5"/>
        <v>33.361064891846922</v>
      </c>
      <c r="BQ48" s="14" t="str">
        <f t="shared" si="10"/>
        <v>–</v>
      </c>
      <c r="BR48" s="48">
        <f t="shared" si="6"/>
        <v>43.861003861003859</v>
      </c>
      <c r="BS48" s="49">
        <f t="shared" si="7"/>
        <v>9.9219230769230755</v>
      </c>
      <c r="BT48" s="50">
        <f t="shared" si="11"/>
        <v>39.740854280564903</v>
      </c>
      <c r="BU48" s="13">
        <f t="shared" si="8"/>
        <v>0.99587155489358736</v>
      </c>
      <c r="BV48" s="51">
        <f t="shared" si="12"/>
        <v>3.1775819521952831</v>
      </c>
      <c r="BW48" s="13">
        <f t="shared" si="9"/>
        <v>11.5</v>
      </c>
      <c r="BX48" s="14">
        <f t="shared" si="13"/>
        <v>42.671614100185529</v>
      </c>
    </row>
    <row r="49" spans="1:76" ht="13.5" thickBot="1">
      <c r="A49" s="9" t="s">
        <v>35</v>
      </c>
      <c r="B49" s="79">
        <v>6.69</v>
      </c>
      <c r="C49" s="80">
        <f t="shared" si="134"/>
        <v>24.823747680890541</v>
      </c>
      <c r="D49" s="10">
        <v>6.74</v>
      </c>
      <c r="E49" s="20">
        <f t="shared" si="135"/>
        <v>27.32063234698014</v>
      </c>
      <c r="F49" s="10">
        <v>6.92</v>
      </c>
      <c r="G49" s="20">
        <f t="shared" si="136"/>
        <v>28.130081300813004</v>
      </c>
      <c r="H49" s="10">
        <v>7.1</v>
      </c>
      <c r="I49" s="20">
        <f t="shared" si="137"/>
        <v>29.098360655737704</v>
      </c>
      <c r="J49" s="10">
        <v>5.69</v>
      </c>
      <c r="K49" s="20">
        <f t="shared" si="138"/>
        <v>24.069373942470389</v>
      </c>
      <c r="L49" s="10">
        <v>6.84</v>
      </c>
      <c r="M49" s="20">
        <f t="shared" si="139"/>
        <v>27.975460122699385</v>
      </c>
      <c r="N49" s="10">
        <v>5.5</v>
      </c>
      <c r="O49" s="20">
        <f t="shared" si="140"/>
        <v>24.218405988551297</v>
      </c>
      <c r="P49" s="10">
        <v>5.84</v>
      </c>
      <c r="Q49" s="20">
        <f t="shared" si="141"/>
        <v>25.215889464594127</v>
      </c>
      <c r="R49" s="10">
        <v>7.2</v>
      </c>
      <c r="S49" s="20">
        <f t="shared" si="142"/>
        <v>27.799227799227801</v>
      </c>
      <c r="T49" s="10">
        <v>6.71</v>
      </c>
      <c r="U49" s="20">
        <f t="shared" si="143"/>
        <v>28.504672897196265</v>
      </c>
      <c r="V49" s="10">
        <v>6.07</v>
      </c>
      <c r="W49" s="20">
        <f t="shared" si="144"/>
        <v>23.766640563821458</v>
      </c>
      <c r="X49" s="10"/>
      <c r="Y49" s="20" t="str">
        <f t="shared" si="145"/>
        <v/>
      </c>
      <c r="Z49" s="10">
        <v>6.08</v>
      </c>
      <c r="AA49" s="20">
        <f t="shared" si="146"/>
        <v>26.240828657747084</v>
      </c>
      <c r="AB49" s="10"/>
      <c r="AC49" s="20" t="str">
        <f t="shared" si="147"/>
        <v/>
      </c>
      <c r="AD49" s="10"/>
      <c r="AE49" s="20" t="str">
        <f t="shared" si="148"/>
        <v/>
      </c>
      <c r="AF49" s="10">
        <v>5.66</v>
      </c>
      <c r="AG49" s="20">
        <f t="shared" si="149"/>
        <v>23.544093178036608</v>
      </c>
      <c r="AH49" s="10"/>
      <c r="AI49" s="20" t="str">
        <f t="shared" si="150"/>
        <v/>
      </c>
      <c r="AJ49" s="10">
        <v>6.45</v>
      </c>
      <c r="AK49" s="20">
        <f t="shared" si="151"/>
        <v>26.071139854486663</v>
      </c>
      <c r="AL49" s="10">
        <v>6.29</v>
      </c>
      <c r="AM49" s="20">
        <f t="shared" si="152"/>
        <v>25.190228273928717</v>
      </c>
      <c r="AN49" s="10">
        <v>5.49</v>
      </c>
      <c r="AO49" s="20">
        <f t="shared" si="153"/>
        <v>23.633232888506242</v>
      </c>
      <c r="AP49" s="10">
        <v>6.58</v>
      </c>
      <c r="AQ49" s="20">
        <f t="shared" si="154"/>
        <v>26.351621946335602</v>
      </c>
      <c r="AR49" s="10">
        <v>6.48</v>
      </c>
      <c r="AS49" s="20">
        <f t="shared" si="155"/>
        <v>25.362035225048924</v>
      </c>
      <c r="AT49" s="10">
        <v>6.53</v>
      </c>
      <c r="AU49" s="20">
        <f t="shared" si="156"/>
        <v>26.277665995975859</v>
      </c>
      <c r="AV49" s="10">
        <v>6.27</v>
      </c>
      <c r="AW49" s="20">
        <f t="shared" si="157"/>
        <v>23.786039453717752</v>
      </c>
      <c r="AX49" s="10">
        <v>6.79</v>
      </c>
      <c r="AY49" s="20">
        <f t="shared" si="158"/>
        <v>26.987281399046104</v>
      </c>
      <c r="AZ49" s="10">
        <v>7.7</v>
      </c>
      <c r="BA49" s="20">
        <f t="shared" si="159"/>
        <v>28.26725403817915</v>
      </c>
      <c r="BB49" s="10">
        <v>5.38</v>
      </c>
      <c r="BC49" s="20">
        <f t="shared" si="160"/>
        <v>21.905537459283391</v>
      </c>
      <c r="BD49" s="10">
        <v>7.11</v>
      </c>
      <c r="BE49" s="20">
        <f t="shared" si="161"/>
        <v>26.158940397350992</v>
      </c>
      <c r="BF49" s="10">
        <v>6.96</v>
      </c>
      <c r="BG49" s="20">
        <f t="shared" si="162"/>
        <v>26.872586872586872</v>
      </c>
      <c r="BH49" s="10">
        <v>6.49</v>
      </c>
      <c r="BI49" s="20">
        <f t="shared" si="163"/>
        <v>23.677489967165268</v>
      </c>
      <c r="BK49" s="16" t="str">
        <f t="shared" si="0"/>
        <v xml:space="preserve">     Posterior secondary branch</v>
      </c>
      <c r="BL49" s="17">
        <f t="shared" si="2"/>
        <v>26</v>
      </c>
      <c r="BM49" s="52">
        <f t="shared" si="1"/>
        <v>5.38</v>
      </c>
      <c r="BN49" s="53" t="str">
        <f t="shared" si="3"/>
        <v>–</v>
      </c>
      <c r="BO49" s="54">
        <f t="shared" si="4"/>
        <v>7.7</v>
      </c>
      <c r="BP49" s="55">
        <f t="shared" si="5"/>
        <v>21.905537459283391</v>
      </c>
      <c r="BQ49" s="56" t="str">
        <f t="shared" si="10"/>
        <v>–</v>
      </c>
      <c r="BR49" s="57">
        <f t="shared" si="6"/>
        <v>29.098360655737704</v>
      </c>
      <c r="BS49" s="58">
        <f t="shared" si="7"/>
        <v>6.4446153846153855</v>
      </c>
      <c r="BT49" s="59">
        <f t="shared" si="11"/>
        <v>25.817248783476057</v>
      </c>
      <c r="BU49" s="53">
        <f t="shared" si="8"/>
        <v>0.59492003341107347</v>
      </c>
      <c r="BV49" s="60">
        <f t="shared" si="12"/>
        <v>1.8892884026046146</v>
      </c>
      <c r="BW49" s="53">
        <f t="shared" si="9"/>
        <v>6.69</v>
      </c>
      <c r="BX49" s="56">
        <f t="shared" si="13"/>
        <v>24.823747680890541</v>
      </c>
    </row>
    <row r="50" spans="1:76" s="90" customFormat="1" ht="13.5" thickBot="1">
      <c r="A50" s="85" t="s">
        <v>56</v>
      </c>
      <c r="B50" s="104">
        <v>16.43</v>
      </c>
      <c r="C50" s="87">
        <f t="shared" si="134"/>
        <v>60.964749536178111</v>
      </c>
      <c r="D50" s="105">
        <v>15</v>
      </c>
      <c r="E50" s="89">
        <f t="shared" si="135"/>
        <v>60.802594244021066</v>
      </c>
      <c r="F50" s="105">
        <v>14.81</v>
      </c>
      <c r="G50" s="89">
        <f t="shared" si="136"/>
        <v>60.203252032520325</v>
      </c>
      <c r="H50" s="105">
        <v>14.36</v>
      </c>
      <c r="I50" s="89">
        <f t="shared" si="137"/>
        <v>58.852459016393446</v>
      </c>
      <c r="J50" s="105">
        <v>14.82</v>
      </c>
      <c r="K50" s="89">
        <f t="shared" si="138"/>
        <v>62.690355329949242</v>
      </c>
      <c r="L50" s="105">
        <v>13.92</v>
      </c>
      <c r="M50" s="89">
        <f t="shared" si="139"/>
        <v>56.932515337423318</v>
      </c>
      <c r="N50" s="105">
        <v>12.61</v>
      </c>
      <c r="O50" s="89">
        <f t="shared" si="140"/>
        <v>55.526199911933062</v>
      </c>
      <c r="P50" s="105">
        <v>13.22</v>
      </c>
      <c r="Q50" s="89">
        <f t="shared" si="141"/>
        <v>57.081174438687398</v>
      </c>
      <c r="R50" s="105">
        <v>15.98</v>
      </c>
      <c r="S50" s="89">
        <f t="shared" si="142"/>
        <v>61.698841698841697</v>
      </c>
      <c r="T50" s="105">
        <v>13.48</v>
      </c>
      <c r="U50" s="89">
        <f t="shared" si="143"/>
        <v>57.264231096006803</v>
      </c>
      <c r="V50" s="105"/>
      <c r="W50" s="89" t="str">
        <f t="shared" si="144"/>
        <v/>
      </c>
      <c r="X50" s="105"/>
      <c r="Y50" s="89" t="str">
        <f t="shared" si="145"/>
        <v/>
      </c>
      <c r="Z50" s="105">
        <v>12.79</v>
      </c>
      <c r="AA50" s="89">
        <f t="shared" si="146"/>
        <v>55.200690548122566</v>
      </c>
      <c r="AB50" s="105"/>
      <c r="AC50" s="89" t="str">
        <f t="shared" si="147"/>
        <v/>
      </c>
      <c r="AD50" s="105"/>
      <c r="AE50" s="89" t="str">
        <f t="shared" si="148"/>
        <v/>
      </c>
      <c r="AF50" s="105">
        <v>11.5</v>
      </c>
      <c r="AG50" s="89">
        <f t="shared" si="149"/>
        <v>47.836938435940098</v>
      </c>
      <c r="AH50" s="105"/>
      <c r="AI50" s="89" t="str">
        <f t="shared" si="150"/>
        <v/>
      </c>
      <c r="AJ50" s="105">
        <v>14.3</v>
      </c>
      <c r="AK50" s="89">
        <f t="shared" si="151"/>
        <v>57.801131770412297</v>
      </c>
      <c r="AL50" s="105">
        <v>15.4</v>
      </c>
      <c r="AM50" s="89">
        <f t="shared" si="152"/>
        <v>61.674008810572687</v>
      </c>
      <c r="AN50" s="105">
        <v>13.14</v>
      </c>
      <c r="AO50" s="89">
        <f t="shared" si="153"/>
        <v>56.564786913473952</v>
      </c>
      <c r="AP50" s="105">
        <v>15.59</v>
      </c>
      <c r="AQ50" s="89">
        <f t="shared" si="154"/>
        <v>62.434921906287542</v>
      </c>
      <c r="AR50" s="105">
        <v>15.16</v>
      </c>
      <c r="AS50" s="89">
        <f t="shared" si="155"/>
        <v>59.334637964774949</v>
      </c>
      <c r="AT50" s="105">
        <v>13.14</v>
      </c>
      <c r="AU50" s="89">
        <f t="shared" si="156"/>
        <v>52.877263581488933</v>
      </c>
      <c r="AV50" s="105">
        <v>12.74</v>
      </c>
      <c r="AW50" s="89">
        <f t="shared" si="157"/>
        <v>48.330804248861917</v>
      </c>
      <c r="AX50" s="105">
        <v>13.02</v>
      </c>
      <c r="AY50" s="89">
        <f t="shared" si="158"/>
        <v>51.748807631160567</v>
      </c>
      <c r="AZ50" s="105">
        <v>14.07</v>
      </c>
      <c r="BA50" s="89">
        <f t="shared" si="159"/>
        <v>51.651982378854633</v>
      </c>
      <c r="BB50" s="105">
        <v>11.41</v>
      </c>
      <c r="BC50" s="89">
        <f t="shared" si="160"/>
        <v>46.457654723127042</v>
      </c>
      <c r="BD50" s="105">
        <v>14.49</v>
      </c>
      <c r="BE50" s="89">
        <f t="shared" si="161"/>
        <v>53.311258278145701</v>
      </c>
      <c r="BF50" s="105">
        <v>16.03</v>
      </c>
      <c r="BG50" s="89">
        <f t="shared" si="162"/>
        <v>61.891891891891902</v>
      </c>
      <c r="BH50" s="105">
        <v>16.12</v>
      </c>
      <c r="BI50" s="89">
        <f t="shared" si="163"/>
        <v>58.810653046333464</v>
      </c>
      <c r="BK50" s="106" t="str">
        <f t="shared" si="0"/>
        <v xml:space="preserve">     Posterior total</v>
      </c>
      <c r="BL50" s="107">
        <f t="shared" si="2"/>
        <v>25</v>
      </c>
      <c r="BM50" s="108">
        <f t="shared" si="1"/>
        <v>11.41</v>
      </c>
      <c r="BN50" s="109" t="str">
        <f t="shared" si="3"/>
        <v>–</v>
      </c>
      <c r="BO50" s="110">
        <f t="shared" si="4"/>
        <v>16.43</v>
      </c>
      <c r="BP50" s="111">
        <f t="shared" si="5"/>
        <v>46.457654723127042</v>
      </c>
      <c r="BQ50" s="112" t="str">
        <f t="shared" si="10"/>
        <v>–</v>
      </c>
      <c r="BR50" s="113">
        <f t="shared" si="6"/>
        <v>62.690355329949242</v>
      </c>
      <c r="BS50" s="114">
        <f t="shared" si="7"/>
        <v>14.1412</v>
      </c>
      <c r="BT50" s="115">
        <f t="shared" si="11"/>
        <v>56.717752190856118</v>
      </c>
      <c r="BU50" s="109">
        <f t="shared" si="8"/>
        <v>1.4117905888150515</v>
      </c>
      <c r="BV50" s="116">
        <f t="shared" si="12"/>
        <v>4.7598273656599881</v>
      </c>
      <c r="BW50" s="109">
        <f t="shared" si="9"/>
        <v>16.43</v>
      </c>
      <c r="BX50" s="56">
        <f t="shared" si="13"/>
        <v>60.964749536178111</v>
      </c>
    </row>
    <row r="51" spans="1:76">
      <c r="A51" s="63"/>
      <c r="B51" s="81"/>
      <c r="C51" s="82"/>
      <c r="D51" s="64"/>
      <c r="E51" s="65"/>
      <c r="F51" s="64"/>
      <c r="G51" s="65"/>
      <c r="H51" s="64"/>
      <c r="I51" s="65"/>
      <c r="J51" s="64"/>
      <c r="K51" s="65"/>
      <c r="L51" s="64"/>
      <c r="M51" s="65"/>
      <c r="N51" s="64"/>
      <c r="O51" s="65"/>
      <c r="P51" s="64"/>
      <c r="Q51" s="65"/>
      <c r="R51" s="64"/>
      <c r="S51" s="65"/>
      <c r="T51" s="64"/>
      <c r="U51" s="65"/>
      <c r="V51" s="64"/>
      <c r="W51" s="65"/>
      <c r="X51" s="64"/>
      <c r="Y51" s="65"/>
      <c r="Z51" s="64"/>
      <c r="AA51" s="65"/>
      <c r="AB51" s="64"/>
      <c r="AC51" s="65"/>
      <c r="AD51" s="64"/>
      <c r="AE51" s="65"/>
      <c r="AF51" s="64"/>
      <c r="AG51" s="65"/>
      <c r="AH51" s="64"/>
      <c r="AI51" s="65"/>
      <c r="AJ51" s="64"/>
      <c r="AK51" s="65"/>
      <c r="AL51" s="64"/>
      <c r="AM51" s="65"/>
      <c r="AN51" s="64"/>
      <c r="AO51" s="65"/>
      <c r="AP51" s="64"/>
      <c r="AQ51" s="65"/>
      <c r="AR51" s="64"/>
      <c r="AS51" s="65"/>
      <c r="AT51" s="64"/>
      <c r="AU51" s="65"/>
      <c r="AV51" s="64"/>
      <c r="AW51" s="65"/>
      <c r="AX51" s="64"/>
      <c r="AY51" s="65"/>
      <c r="AZ51" s="64"/>
      <c r="BA51" s="65"/>
      <c r="BB51" s="64"/>
      <c r="BC51" s="65"/>
      <c r="BD51" s="64"/>
      <c r="BE51" s="65"/>
      <c r="BF51" s="64"/>
      <c r="BG51" s="65"/>
      <c r="BH51" s="64"/>
      <c r="BI51" s="65"/>
      <c r="BK51" s="18"/>
      <c r="BL51" s="15"/>
      <c r="BM51" s="45"/>
      <c r="BN51" s="32"/>
      <c r="BO51" s="46"/>
      <c r="BP51" s="47"/>
      <c r="BQ51" s="14"/>
      <c r="BR51" s="62"/>
      <c r="BS51" s="13"/>
      <c r="BT51" s="14"/>
      <c r="BU51" s="13"/>
      <c r="BV51" s="14"/>
      <c r="BW51" s="13"/>
      <c r="BX51" s="14"/>
    </row>
    <row r="52" spans="1:76">
      <c r="A52" s="9"/>
      <c r="B52" s="126"/>
      <c r="C52" s="126"/>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L52" s="66"/>
      <c r="BM52" s="13"/>
      <c r="BN52" s="13"/>
      <c r="BO52" s="13"/>
      <c r="BP52" s="14"/>
      <c r="BQ52" s="14"/>
      <c r="BR52" s="14"/>
      <c r="BS52" s="135"/>
      <c r="BT52" s="135"/>
      <c r="BU52" s="13"/>
      <c r="BV52" s="14"/>
      <c r="BW52" s="13"/>
      <c r="BX52" s="14"/>
    </row>
    <row r="53" spans="1:76">
      <c r="A53" s="9"/>
      <c r="B53" s="126"/>
      <c r="C53" s="126"/>
      <c r="D53" s="132"/>
      <c r="E53" s="133"/>
      <c r="F53" s="132"/>
      <c r="G53" s="133"/>
      <c r="H53" s="132"/>
      <c r="I53" s="133"/>
      <c r="J53" s="132"/>
      <c r="K53" s="133"/>
      <c r="L53" s="132"/>
      <c r="M53" s="133"/>
      <c r="N53" s="132"/>
      <c r="O53" s="133"/>
      <c r="P53" s="132"/>
      <c r="Q53" s="133"/>
      <c r="R53" s="132"/>
      <c r="S53" s="133"/>
      <c r="T53" s="132"/>
      <c r="U53" s="133"/>
      <c r="V53" s="132"/>
      <c r="W53" s="133"/>
      <c r="X53" s="132"/>
      <c r="Y53" s="133"/>
      <c r="Z53" s="132"/>
      <c r="AA53" s="133"/>
      <c r="AB53" s="132"/>
      <c r="AC53" s="133"/>
      <c r="AD53" s="132"/>
      <c r="AE53" s="133"/>
      <c r="AF53" s="132"/>
      <c r="AG53" s="133"/>
      <c r="AH53" s="132"/>
      <c r="AI53" s="133"/>
      <c r="AJ53" s="132"/>
      <c r="AK53" s="133"/>
      <c r="AL53" s="132"/>
      <c r="AM53" s="133"/>
      <c r="AN53" s="132"/>
      <c r="AO53" s="133"/>
      <c r="AP53" s="132"/>
      <c r="AQ53" s="133"/>
      <c r="AR53" s="132"/>
      <c r="AS53" s="133"/>
      <c r="AT53" s="132"/>
      <c r="AU53" s="133"/>
      <c r="AV53" s="132"/>
      <c r="AW53" s="133"/>
      <c r="AX53" s="132"/>
      <c r="AY53" s="133"/>
      <c r="AZ53" s="132"/>
      <c r="BA53" s="133"/>
      <c r="BB53" s="132"/>
      <c r="BC53" s="133"/>
      <c r="BD53" s="132"/>
      <c r="BE53" s="133"/>
      <c r="BF53" s="134"/>
      <c r="BG53" s="134"/>
      <c r="BH53" s="132"/>
      <c r="BI53" s="133"/>
      <c r="BL53" s="66"/>
      <c r="BM53" s="13"/>
      <c r="BN53" s="13"/>
      <c r="BO53" s="13"/>
      <c r="BP53" s="14"/>
      <c r="BQ53" s="14"/>
      <c r="BR53" s="14"/>
      <c r="BS53" s="135"/>
      <c r="BT53" s="135"/>
      <c r="BU53" s="13"/>
      <c r="BV53" s="14"/>
      <c r="BW53" s="13"/>
      <c r="BX53" s="14"/>
    </row>
    <row r="54" spans="1:76">
      <c r="A54" s="9"/>
      <c r="B54" s="126"/>
      <c r="C54" s="126"/>
      <c r="D54" s="132"/>
      <c r="E54" s="133"/>
      <c r="F54" s="132"/>
      <c r="G54" s="133"/>
      <c r="H54" s="132"/>
      <c r="I54" s="133"/>
      <c r="J54" s="132"/>
      <c r="K54" s="133"/>
      <c r="L54" s="132"/>
      <c r="M54" s="133"/>
      <c r="N54" s="132"/>
      <c r="O54" s="133"/>
      <c r="P54" s="132"/>
      <c r="Q54" s="133"/>
      <c r="R54" s="132"/>
      <c r="S54" s="133"/>
      <c r="T54" s="132"/>
      <c r="U54" s="133"/>
      <c r="V54" s="132"/>
      <c r="W54" s="133"/>
      <c r="X54" s="132"/>
      <c r="Y54" s="133"/>
      <c r="Z54" s="132"/>
      <c r="AA54" s="133"/>
      <c r="AB54" s="132"/>
      <c r="AC54" s="133"/>
      <c r="AD54" s="132"/>
      <c r="AE54" s="133"/>
      <c r="AF54" s="132"/>
      <c r="AG54" s="133"/>
      <c r="AH54" s="132"/>
      <c r="AI54" s="133"/>
      <c r="AJ54" s="132"/>
      <c r="AK54" s="133"/>
      <c r="AL54" s="132"/>
      <c r="AM54" s="133"/>
      <c r="AN54" s="132"/>
      <c r="AO54" s="133"/>
      <c r="AP54" s="132"/>
      <c r="AQ54" s="133"/>
      <c r="AR54" s="132"/>
      <c r="AS54" s="133"/>
      <c r="AT54" s="132"/>
      <c r="AU54" s="133"/>
      <c r="AV54" s="132"/>
      <c r="AW54" s="133"/>
      <c r="AX54" s="132"/>
      <c r="AY54" s="133"/>
      <c r="AZ54" s="132"/>
      <c r="BA54" s="133"/>
      <c r="BB54" s="132"/>
      <c r="BC54" s="133"/>
      <c r="BD54" s="132"/>
      <c r="BE54" s="133"/>
      <c r="BF54" s="134"/>
      <c r="BG54" s="134"/>
      <c r="BH54" s="132"/>
      <c r="BI54" s="133"/>
      <c r="BL54" s="66"/>
      <c r="BM54" s="13"/>
      <c r="BN54" s="13"/>
      <c r="BO54" s="13"/>
      <c r="BP54" s="14"/>
      <c r="BQ54" s="14"/>
      <c r="BR54" s="14"/>
      <c r="BS54" s="135"/>
      <c r="BT54" s="135"/>
      <c r="BU54" s="13"/>
      <c r="BV54" s="14"/>
      <c r="BW54" s="13"/>
      <c r="BX54" s="14"/>
    </row>
    <row r="55" spans="1:76">
      <c r="A55" s="9"/>
      <c r="B55" s="126"/>
      <c r="C55" s="126"/>
      <c r="D55" s="132"/>
      <c r="E55" s="133"/>
      <c r="F55" s="132"/>
      <c r="G55" s="133"/>
      <c r="H55" s="132"/>
      <c r="I55" s="133"/>
      <c r="J55" s="132"/>
      <c r="K55" s="133"/>
      <c r="L55" s="132"/>
      <c r="M55" s="133"/>
      <c r="N55" s="132"/>
      <c r="O55" s="133"/>
      <c r="P55" s="132"/>
      <c r="Q55" s="133"/>
      <c r="R55" s="132"/>
      <c r="S55" s="133"/>
      <c r="T55" s="132"/>
      <c r="U55" s="133"/>
      <c r="V55" s="132"/>
      <c r="W55" s="133"/>
      <c r="X55" s="132"/>
      <c r="Y55" s="133"/>
      <c r="Z55" s="132"/>
      <c r="AA55" s="133"/>
      <c r="AB55" s="132"/>
      <c r="AC55" s="133"/>
      <c r="AD55" s="132"/>
      <c r="AE55" s="133"/>
      <c r="AF55" s="132"/>
      <c r="AG55" s="133"/>
      <c r="AH55" s="132"/>
      <c r="AI55" s="133"/>
      <c r="AJ55" s="132"/>
      <c r="AK55" s="133"/>
      <c r="AL55" s="132"/>
      <c r="AM55" s="133"/>
      <c r="AN55" s="132"/>
      <c r="AO55" s="133"/>
      <c r="AP55" s="132"/>
      <c r="AQ55" s="133"/>
      <c r="AR55" s="132"/>
      <c r="AS55" s="133"/>
      <c r="AT55" s="132"/>
      <c r="AU55" s="133"/>
      <c r="AV55" s="132"/>
      <c r="AW55" s="133"/>
      <c r="AX55" s="132"/>
      <c r="AY55" s="133"/>
      <c r="AZ55" s="132"/>
      <c r="BA55" s="133"/>
      <c r="BB55" s="132"/>
      <c r="BC55" s="133"/>
      <c r="BD55" s="132"/>
      <c r="BE55" s="133"/>
      <c r="BF55" s="134"/>
      <c r="BG55" s="134"/>
      <c r="BH55" s="132"/>
      <c r="BI55" s="133"/>
      <c r="BL55" s="66"/>
      <c r="BM55" s="13"/>
      <c r="BN55" s="13"/>
      <c r="BO55" s="13"/>
      <c r="BP55" s="14"/>
      <c r="BQ55" s="14"/>
      <c r="BR55" s="14"/>
      <c r="BS55" s="135"/>
      <c r="BT55" s="135"/>
      <c r="BU55" s="13"/>
      <c r="BV55" s="14"/>
      <c r="BW55" s="13"/>
      <c r="BX55" s="14"/>
    </row>
    <row r="56" spans="1:76">
      <c r="A56" s="9"/>
      <c r="B56" s="126"/>
      <c r="C56" s="126"/>
      <c r="D56" s="132"/>
      <c r="E56" s="133"/>
      <c r="F56" s="132"/>
      <c r="G56" s="133"/>
      <c r="H56" s="132"/>
      <c r="I56" s="133"/>
      <c r="J56" s="132"/>
      <c r="K56" s="133"/>
      <c r="L56" s="132"/>
      <c r="M56" s="133"/>
      <c r="N56" s="132"/>
      <c r="O56" s="133"/>
      <c r="P56" s="132"/>
      <c r="Q56" s="133"/>
      <c r="R56" s="132"/>
      <c r="S56" s="133"/>
      <c r="T56" s="132"/>
      <c r="U56" s="133"/>
      <c r="V56" s="132"/>
      <c r="W56" s="133"/>
      <c r="X56" s="132"/>
      <c r="Y56" s="133"/>
      <c r="Z56" s="132"/>
      <c r="AA56" s="133"/>
      <c r="AB56" s="132"/>
      <c r="AC56" s="133"/>
      <c r="AD56" s="132"/>
      <c r="AE56" s="133"/>
      <c r="AF56" s="132"/>
      <c r="AG56" s="133"/>
      <c r="AH56" s="132"/>
      <c r="AI56" s="133"/>
      <c r="AJ56" s="132"/>
      <c r="AK56" s="133"/>
      <c r="AL56" s="132"/>
      <c r="AM56" s="133"/>
      <c r="AN56" s="132"/>
      <c r="AO56" s="133"/>
      <c r="AP56" s="132"/>
      <c r="AQ56" s="133"/>
      <c r="AR56" s="132"/>
      <c r="AS56" s="133"/>
      <c r="AT56" s="132"/>
      <c r="AU56" s="133"/>
      <c r="AV56" s="132"/>
      <c r="AW56" s="133"/>
      <c r="AX56" s="132"/>
      <c r="AY56" s="133"/>
      <c r="AZ56" s="132"/>
      <c r="BA56" s="133"/>
      <c r="BB56" s="132"/>
      <c r="BC56" s="133"/>
      <c r="BD56" s="132"/>
      <c r="BE56" s="133"/>
      <c r="BF56" s="134"/>
      <c r="BG56" s="134"/>
      <c r="BH56" s="132"/>
      <c r="BI56" s="133"/>
      <c r="BL56" s="66"/>
      <c r="BS56" s="135"/>
      <c r="BT56" s="135"/>
    </row>
    <row r="57" spans="1:76">
      <c r="A57" s="9"/>
      <c r="B57" s="126"/>
      <c r="C57" s="126"/>
      <c r="D57" s="132"/>
      <c r="E57" s="133"/>
      <c r="F57" s="132"/>
      <c r="G57" s="133"/>
      <c r="H57" s="132"/>
      <c r="I57" s="133"/>
      <c r="J57" s="132"/>
      <c r="K57" s="133"/>
      <c r="L57" s="132"/>
      <c r="M57" s="133"/>
      <c r="N57" s="132"/>
      <c r="O57" s="133"/>
      <c r="P57" s="132"/>
      <c r="Q57" s="133"/>
      <c r="R57" s="132"/>
      <c r="S57" s="133"/>
      <c r="T57" s="132"/>
      <c r="U57" s="133"/>
      <c r="V57" s="132"/>
      <c r="W57" s="133"/>
      <c r="X57" s="132"/>
      <c r="Y57" s="133"/>
      <c r="Z57" s="132"/>
      <c r="AA57" s="133"/>
      <c r="AB57" s="132"/>
      <c r="AC57" s="133"/>
      <c r="AD57" s="132"/>
      <c r="AE57" s="133"/>
      <c r="AF57" s="132"/>
      <c r="AG57" s="133"/>
      <c r="AH57" s="132"/>
      <c r="AI57" s="133"/>
      <c r="AJ57" s="132"/>
      <c r="AK57" s="133"/>
      <c r="AL57" s="132"/>
      <c r="AM57" s="133"/>
      <c r="AN57" s="132"/>
      <c r="AO57" s="133"/>
      <c r="AP57" s="132"/>
      <c r="AQ57" s="133"/>
      <c r="AR57" s="132"/>
      <c r="AS57" s="133"/>
      <c r="AT57" s="132"/>
      <c r="AU57" s="133"/>
      <c r="AV57" s="132"/>
      <c r="AW57" s="133"/>
      <c r="AX57" s="132"/>
      <c r="AY57" s="133"/>
      <c r="AZ57" s="132"/>
      <c r="BA57" s="133"/>
      <c r="BB57" s="132"/>
      <c r="BC57" s="133"/>
      <c r="BD57" s="132"/>
      <c r="BE57" s="133"/>
      <c r="BF57" s="134"/>
      <c r="BG57" s="134"/>
      <c r="BH57" s="132"/>
      <c r="BI57" s="133"/>
      <c r="BL57" s="66"/>
      <c r="BS57" s="135"/>
      <c r="BT57" s="135"/>
    </row>
    <row r="58" spans="1:76">
      <c r="A58" s="9"/>
      <c r="B58" s="126"/>
      <c r="C58" s="126"/>
      <c r="D58" s="132"/>
      <c r="E58" s="133"/>
      <c r="F58" s="132"/>
      <c r="G58" s="133"/>
      <c r="H58" s="132"/>
      <c r="I58" s="133"/>
      <c r="J58" s="132"/>
      <c r="K58" s="133"/>
      <c r="L58" s="132"/>
      <c r="M58" s="133"/>
      <c r="N58" s="132"/>
      <c r="O58" s="133"/>
      <c r="P58" s="132"/>
      <c r="Q58" s="133"/>
      <c r="R58" s="132"/>
      <c r="S58" s="133"/>
      <c r="T58" s="132"/>
      <c r="U58" s="133"/>
      <c r="V58" s="132"/>
      <c r="W58" s="133"/>
      <c r="X58" s="132"/>
      <c r="Y58" s="133"/>
      <c r="Z58" s="132"/>
      <c r="AA58" s="133"/>
      <c r="AB58" s="132"/>
      <c r="AC58" s="133"/>
      <c r="AD58" s="132"/>
      <c r="AE58" s="133"/>
      <c r="AF58" s="132"/>
      <c r="AG58" s="133"/>
      <c r="AH58" s="132"/>
      <c r="AI58" s="133"/>
      <c r="AJ58" s="132"/>
      <c r="AK58" s="133"/>
      <c r="AL58" s="132"/>
      <c r="AM58" s="133"/>
      <c r="AN58" s="132"/>
      <c r="AO58" s="133"/>
      <c r="AP58" s="132"/>
      <c r="AQ58" s="133"/>
      <c r="AR58" s="132"/>
      <c r="AS58" s="133"/>
      <c r="AT58" s="132"/>
      <c r="AU58" s="133"/>
      <c r="AV58" s="132"/>
      <c r="AW58" s="133"/>
      <c r="AX58" s="132"/>
      <c r="AY58" s="133"/>
      <c r="AZ58" s="132"/>
      <c r="BA58" s="133"/>
      <c r="BB58" s="132"/>
      <c r="BC58" s="133"/>
      <c r="BD58" s="132"/>
      <c r="BE58" s="133"/>
      <c r="BF58" s="134"/>
      <c r="BG58" s="134"/>
      <c r="BH58" s="132"/>
      <c r="BI58" s="133"/>
      <c r="BL58" s="66"/>
      <c r="BS58" s="135"/>
      <c r="BT58" s="135"/>
    </row>
    <row r="59" spans="1:76">
      <c r="A59" s="9"/>
      <c r="B59" s="126"/>
      <c r="C59" s="126"/>
      <c r="D59" s="132"/>
      <c r="E59" s="133"/>
      <c r="F59" s="132"/>
      <c r="G59" s="133"/>
      <c r="H59" s="132"/>
      <c r="I59" s="133"/>
      <c r="J59" s="132"/>
      <c r="K59" s="133"/>
      <c r="L59" s="132"/>
      <c r="M59" s="133"/>
      <c r="N59" s="132"/>
      <c r="O59" s="133"/>
      <c r="P59" s="132"/>
      <c r="Q59" s="133"/>
      <c r="R59" s="132"/>
      <c r="S59" s="133"/>
      <c r="T59" s="132"/>
      <c r="U59" s="133"/>
      <c r="V59" s="132"/>
      <c r="W59" s="133"/>
      <c r="X59" s="132"/>
      <c r="Y59" s="133"/>
      <c r="Z59" s="132"/>
      <c r="AA59" s="133"/>
      <c r="AB59" s="132"/>
      <c r="AC59" s="133"/>
      <c r="AD59" s="132"/>
      <c r="AE59" s="133"/>
      <c r="AF59" s="132"/>
      <c r="AG59" s="133"/>
      <c r="AH59" s="132"/>
      <c r="AI59" s="133"/>
      <c r="AJ59" s="132"/>
      <c r="AK59" s="133"/>
      <c r="AL59" s="132"/>
      <c r="AM59" s="133"/>
      <c r="AN59" s="132"/>
      <c r="AO59" s="133"/>
      <c r="AP59" s="132"/>
      <c r="AQ59" s="133"/>
      <c r="AR59" s="132"/>
      <c r="AS59" s="133"/>
      <c r="AT59" s="132"/>
      <c r="AU59" s="133"/>
      <c r="AV59" s="132"/>
      <c r="AW59" s="133"/>
      <c r="AX59" s="132"/>
      <c r="AY59" s="133"/>
      <c r="AZ59" s="132"/>
      <c r="BA59" s="133"/>
      <c r="BB59" s="132"/>
      <c r="BC59" s="133"/>
      <c r="BD59" s="132"/>
      <c r="BE59" s="133"/>
      <c r="BF59" s="134"/>
      <c r="BG59" s="134"/>
      <c r="BH59" s="132"/>
      <c r="BI59" s="133"/>
      <c r="BL59" s="66"/>
      <c r="BS59" s="135"/>
      <c r="BT59" s="135"/>
    </row>
    <row r="60" spans="1:76">
      <c r="A60" s="9"/>
      <c r="B60" s="126"/>
      <c r="C60" s="126"/>
      <c r="D60" s="132"/>
      <c r="E60" s="133"/>
      <c r="F60" s="132"/>
      <c r="G60" s="133"/>
      <c r="H60" s="132"/>
      <c r="I60" s="133"/>
      <c r="J60" s="132"/>
      <c r="K60" s="133"/>
      <c r="L60" s="132"/>
      <c r="M60" s="133"/>
      <c r="N60" s="132"/>
      <c r="O60" s="133"/>
      <c r="P60" s="132"/>
      <c r="Q60" s="133"/>
      <c r="R60" s="132"/>
      <c r="S60" s="133"/>
      <c r="T60" s="132"/>
      <c r="U60" s="133"/>
      <c r="V60" s="132"/>
      <c r="W60" s="133"/>
      <c r="X60" s="132"/>
      <c r="Y60" s="133"/>
      <c r="Z60" s="132"/>
      <c r="AA60" s="133"/>
      <c r="AB60" s="132"/>
      <c r="AC60" s="133"/>
      <c r="AD60" s="132"/>
      <c r="AE60" s="133"/>
      <c r="AF60" s="132"/>
      <c r="AG60" s="133"/>
      <c r="AH60" s="132"/>
      <c r="AI60" s="133"/>
      <c r="AJ60" s="132"/>
      <c r="AK60" s="133"/>
      <c r="AL60" s="132"/>
      <c r="AM60" s="133"/>
      <c r="AN60" s="132"/>
      <c r="AO60" s="133"/>
      <c r="AP60" s="132"/>
      <c r="AQ60" s="133"/>
      <c r="AR60" s="132"/>
      <c r="AS60" s="133"/>
      <c r="AT60" s="132"/>
      <c r="AU60" s="133"/>
      <c r="AV60" s="132"/>
      <c r="AW60" s="133"/>
      <c r="AX60" s="132"/>
      <c r="AY60" s="133"/>
      <c r="AZ60" s="132"/>
      <c r="BA60" s="133"/>
      <c r="BB60" s="132"/>
      <c r="BC60" s="133"/>
      <c r="BD60" s="132"/>
      <c r="BE60" s="133"/>
      <c r="BF60" s="134"/>
      <c r="BG60" s="134"/>
      <c r="BH60" s="132"/>
      <c r="BI60" s="133"/>
      <c r="BL60" s="66"/>
      <c r="BS60" s="135"/>
      <c r="BT60" s="135"/>
    </row>
    <row r="61" spans="1:76">
      <c r="A61" s="9"/>
      <c r="B61" s="126"/>
      <c r="C61" s="126"/>
      <c r="D61" s="132"/>
      <c r="E61" s="133"/>
      <c r="F61" s="132"/>
      <c r="G61" s="133"/>
      <c r="H61" s="132"/>
      <c r="I61" s="133"/>
      <c r="J61" s="132"/>
      <c r="K61" s="133"/>
      <c r="L61" s="132"/>
      <c r="M61" s="133"/>
      <c r="N61" s="132"/>
      <c r="O61" s="133"/>
      <c r="P61" s="132"/>
      <c r="Q61" s="133"/>
      <c r="R61" s="132"/>
      <c r="S61" s="133"/>
      <c r="T61" s="132"/>
      <c r="U61" s="133"/>
      <c r="V61" s="132"/>
      <c r="W61" s="133"/>
      <c r="X61" s="132"/>
      <c r="Y61" s="133"/>
      <c r="Z61" s="132"/>
      <c r="AA61" s="133"/>
      <c r="AB61" s="132"/>
      <c r="AC61" s="133"/>
      <c r="AD61" s="132"/>
      <c r="AE61" s="133"/>
      <c r="AF61" s="132"/>
      <c r="AG61" s="133"/>
      <c r="AH61" s="132"/>
      <c r="AI61" s="133"/>
      <c r="AJ61" s="132"/>
      <c r="AK61" s="133"/>
      <c r="AL61" s="132"/>
      <c r="AM61" s="133"/>
      <c r="AN61" s="132"/>
      <c r="AO61" s="133"/>
      <c r="AP61" s="132"/>
      <c r="AQ61" s="133"/>
      <c r="AR61" s="132"/>
      <c r="AS61" s="133"/>
      <c r="AT61" s="132"/>
      <c r="AU61" s="133"/>
      <c r="AV61" s="132"/>
      <c r="AW61" s="133"/>
      <c r="AX61" s="132"/>
      <c r="AY61" s="133"/>
      <c r="AZ61" s="132"/>
      <c r="BA61" s="133"/>
      <c r="BB61" s="132"/>
      <c r="BC61" s="133"/>
      <c r="BD61" s="132"/>
      <c r="BE61" s="133"/>
      <c r="BF61" s="134"/>
      <c r="BG61" s="134"/>
      <c r="BH61" s="132"/>
      <c r="BI61" s="133"/>
      <c r="BL61" s="66"/>
      <c r="BS61" s="135"/>
      <c r="BT61" s="135"/>
    </row>
  </sheetData>
  <mergeCells count="348">
    <mergeCell ref="AN57:AO57"/>
    <mergeCell ref="AP57:AQ57"/>
    <mergeCell ref="AR57:AS57"/>
    <mergeCell ref="AT57:AU57"/>
    <mergeCell ref="AV57:AW57"/>
    <mergeCell ref="AX57:AY57"/>
    <mergeCell ref="AZ57:BA57"/>
    <mergeCell ref="BB57:BC57"/>
    <mergeCell ref="BD57:BE57"/>
    <mergeCell ref="V57:W57"/>
    <mergeCell ref="X57:Y57"/>
    <mergeCell ref="Z57:AA57"/>
    <mergeCell ref="AB57:AC57"/>
    <mergeCell ref="AD57:AE57"/>
    <mergeCell ref="AF57:AG57"/>
    <mergeCell ref="AH57:AI57"/>
    <mergeCell ref="AJ57:AK57"/>
    <mergeCell ref="AL57:AM57"/>
    <mergeCell ref="D57:E57"/>
    <mergeCell ref="F57:G57"/>
    <mergeCell ref="H57:I57"/>
    <mergeCell ref="J57:K57"/>
    <mergeCell ref="L57:M57"/>
    <mergeCell ref="N57:O57"/>
    <mergeCell ref="P57:Q57"/>
    <mergeCell ref="R57:S57"/>
    <mergeCell ref="T57:U57"/>
    <mergeCell ref="AN56:AO56"/>
    <mergeCell ref="AP56:AQ56"/>
    <mergeCell ref="AR56:AS56"/>
    <mergeCell ref="AT56:AU56"/>
    <mergeCell ref="AV56:AW56"/>
    <mergeCell ref="AX56:AY56"/>
    <mergeCell ref="AZ56:BA56"/>
    <mergeCell ref="BB56:BC56"/>
    <mergeCell ref="BD56:BE56"/>
    <mergeCell ref="V56:W56"/>
    <mergeCell ref="X56:Y56"/>
    <mergeCell ref="Z56:AA56"/>
    <mergeCell ref="AB56:AC56"/>
    <mergeCell ref="AD56:AE56"/>
    <mergeCell ref="AF56:AG56"/>
    <mergeCell ref="AH56:AI56"/>
    <mergeCell ref="AJ56:AK56"/>
    <mergeCell ref="AL56:AM56"/>
    <mergeCell ref="D56:E56"/>
    <mergeCell ref="F56:G56"/>
    <mergeCell ref="H56:I56"/>
    <mergeCell ref="J56:K56"/>
    <mergeCell ref="L56:M56"/>
    <mergeCell ref="N56:O56"/>
    <mergeCell ref="P56:Q56"/>
    <mergeCell ref="R56:S56"/>
    <mergeCell ref="T56:U56"/>
    <mergeCell ref="AN55:AO55"/>
    <mergeCell ref="AP55:AQ55"/>
    <mergeCell ref="AR55:AS55"/>
    <mergeCell ref="AT55:AU55"/>
    <mergeCell ref="AV55:AW55"/>
    <mergeCell ref="AX55:AY55"/>
    <mergeCell ref="AZ55:BA55"/>
    <mergeCell ref="BB55:BC55"/>
    <mergeCell ref="BD55:BE55"/>
    <mergeCell ref="V55:W55"/>
    <mergeCell ref="X55:Y55"/>
    <mergeCell ref="Z55:AA55"/>
    <mergeCell ref="AB55:AC55"/>
    <mergeCell ref="AD55:AE55"/>
    <mergeCell ref="AF55:AG55"/>
    <mergeCell ref="AH55:AI55"/>
    <mergeCell ref="AJ55:AK55"/>
    <mergeCell ref="AL55:AM55"/>
    <mergeCell ref="D55:E55"/>
    <mergeCell ref="F55:G55"/>
    <mergeCell ref="H55:I55"/>
    <mergeCell ref="J55:K55"/>
    <mergeCell ref="L55:M55"/>
    <mergeCell ref="N55:O55"/>
    <mergeCell ref="P55:Q55"/>
    <mergeCell ref="R55:S55"/>
    <mergeCell ref="T55:U55"/>
    <mergeCell ref="AN54:AO54"/>
    <mergeCell ref="AP54:AQ54"/>
    <mergeCell ref="AR54:AS54"/>
    <mergeCell ref="AT54:AU54"/>
    <mergeCell ref="AV54:AW54"/>
    <mergeCell ref="AX54:AY54"/>
    <mergeCell ref="AZ54:BA54"/>
    <mergeCell ref="BB54:BC54"/>
    <mergeCell ref="BD54:BE54"/>
    <mergeCell ref="V54:W54"/>
    <mergeCell ref="X54:Y54"/>
    <mergeCell ref="Z54:AA54"/>
    <mergeCell ref="AB54:AC54"/>
    <mergeCell ref="AD54:AE54"/>
    <mergeCell ref="AF54:AG54"/>
    <mergeCell ref="AH54:AI54"/>
    <mergeCell ref="AJ54:AK54"/>
    <mergeCell ref="AL54:AM54"/>
    <mergeCell ref="D54:E54"/>
    <mergeCell ref="F54:G54"/>
    <mergeCell ref="H54:I54"/>
    <mergeCell ref="J54:K54"/>
    <mergeCell ref="L54:M54"/>
    <mergeCell ref="N54:O54"/>
    <mergeCell ref="P54:Q54"/>
    <mergeCell ref="R54:S54"/>
    <mergeCell ref="T54:U54"/>
    <mergeCell ref="AN53:AO53"/>
    <mergeCell ref="AP53:AQ53"/>
    <mergeCell ref="AR53:AS53"/>
    <mergeCell ref="AT53:AU53"/>
    <mergeCell ref="AV53:AW53"/>
    <mergeCell ref="AX53:AY53"/>
    <mergeCell ref="AZ53:BA53"/>
    <mergeCell ref="BB53:BC53"/>
    <mergeCell ref="BD53:BE53"/>
    <mergeCell ref="V53:W53"/>
    <mergeCell ref="X53:Y53"/>
    <mergeCell ref="Z53:AA53"/>
    <mergeCell ref="AB53:AC53"/>
    <mergeCell ref="AD53:AE53"/>
    <mergeCell ref="AF53:AG53"/>
    <mergeCell ref="AH53:AI53"/>
    <mergeCell ref="AJ53:AK53"/>
    <mergeCell ref="AL53:AM53"/>
    <mergeCell ref="D53:E53"/>
    <mergeCell ref="F53:G53"/>
    <mergeCell ref="H53:I53"/>
    <mergeCell ref="J53:K53"/>
    <mergeCell ref="L53:M53"/>
    <mergeCell ref="N53:O53"/>
    <mergeCell ref="P53:Q53"/>
    <mergeCell ref="R53:S53"/>
    <mergeCell ref="T53:U53"/>
    <mergeCell ref="AN52:AO52"/>
    <mergeCell ref="AP52:AQ52"/>
    <mergeCell ref="AR52:AS52"/>
    <mergeCell ref="AT52:AU52"/>
    <mergeCell ref="AV52:AW52"/>
    <mergeCell ref="AX52:AY52"/>
    <mergeCell ref="AZ52:BA52"/>
    <mergeCell ref="BB52:BC52"/>
    <mergeCell ref="BD52:BE52"/>
    <mergeCell ref="V52:W52"/>
    <mergeCell ref="X52:Y52"/>
    <mergeCell ref="Z52:AA52"/>
    <mergeCell ref="AB52:AC52"/>
    <mergeCell ref="AD52:AE52"/>
    <mergeCell ref="AF52:AG52"/>
    <mergeCell ref="AH52:AI52"/>
    <mergeCell ref="AJ52:AK52"/>
    <mergeCell ref="AL52:AM52"/>
    <mergeCell ref="D52:E52"/>
    <mergeCell ref="F52:G52"/>
    <mergeCell ref="H52:I52"/>
    <mergeCell ref="J52:K52"/>
    <mergeCell ref="L52:M52"/>
    <mergeCell ref="N52:O52"/>
    <mergeCell ref="P52:Q52"/>
    <mergeCell ref="R52:S52"/>
    <mergeCell ref="T52:U52"/>
    <mergeCell ref="AF60:AG60"/>
    <mergeCell ref="AH60:AI60"/>
    <mergeCell ref="AJ60:AK60"/>
    <mergeCell ref="AL60:AM60"/>
    <mergeCell ref="AN60:AO60"/>
    <mergeCell ref="AP60:AQ60"/>
    <mergeCell ref="AR60:AS60"/>
    <mergeCell ref="AT60:AU60"/>
    <mergeCell ref="AV60:AW60"/>
    <mergeCell ref="AV58:AW58"/>
    <mergeCell ref="AX58:AY58"/>
    <mergeCell ref="AZ58:BA58"/>
    <mergeCell ref="BB58:BC58"/>
    <mergeCell ref="BD58:BE58"/>
    <mergeCell ref="BD60:BE60"/>
    <mergeCell ref="BF60:BG60"/>
    <mergeCell ref="BH60:BI60"/>
    <mergeCell ref="BH59:BI59"/>
    <mergeCell ref="AV59:AW59"/>
    <mergeCell ref="AX59:AY59"/>
    <mergeCell ref="AZ59:BA59"/>
    <mergeCell ref="BB59:BC59"/>
    <mergeCell ref="BD59:BE59"/>
    <mergeCell ref="BF59:BG59"/>
    <mergeCell ref="AX60:AY60"/>
    <mergeCell ref="AZ60:BA60"/>
    <mergeCell ref="BB60:BC60"/>
    <mergeCell ref="AF59:AG59"/>
    <mergeCell ref="AH59:AI59"/>
    <mergeCell ref="AJ59:AK59"/>
    <mergeCell ref="AL59:AM59"/>
    <mergeCell ref="AN59:AO59"/>
    <mergeCell ref="AP59:AQ59"/>
    <mergeCell ref="AR59:AS59"/>
    <mergeCell ref="AT59:AU59"/>
    <mergeCell ref="AT58:AU58"/>
    <mergeCell ref="AF58:AG58"/>
    <mergeCell ref="AH58:AI58"/>
    <mergeCell ref="AJ58:AK58"/>
    <mergeCell ref="AL58:AM58"/>
    <mergeCell ref="AN58:AO58"/>
    <mergeCell ref="AP58:AQ58"/>
    <mergeCell ref="AR58:AS58"/>
    <mergeCell ref="BS61:BT61"/>
    <mergeCell ref="BS52:BT52"/>
    <mergeCell ref="BS53:BT53"/>
    <mergeCell ref="BS54:BT54"/>
    <mergeCell ref="BS55:BT55"/>
    <mergeCell ref="BS56:BT56"/>
    <mergeCell ref="BS57:BT57"/>
    <mergeCell ref="BF52:BG52"/>
    <mergeCell ref="BH52:BI52"/>
    <mergeCell ref="BF54:BG54"/>
    <mergeCell ref="BH54:BI54"/>
    <mergeCell ref="BF57:BG57"/>
    <mergeCell ref="BH57:BI57"/>
    <mergeCell ref="BF58:BG58"/>
    <mergeCell ref="BH58:BI58"/>
    <mergeCell ref="BS58:BT58"/>
    <mergeCell ref="BS59:BT59"/>
    <mergeCell ref="BF53:BG53"/>
    <mergeCell ref="BH53:BI53"/>
    <mergeCell ref="BF56:BG56"/>
    <mergeCell ref="BH56:BI56"/>
    <mergeCell ref="BH55:BI55"/>
    <mergeCell ref="BF55:BG55"/>
    <mergeCell ref="BS60:BT60"/>
    <mergeCell ref="BD61:BE61"/>
    <mergeCell ref="BF61:BG61"/>
    <mergeCell ref="BH61:BI61"/>
    <mergeCell ref="AB61:AC61"/>
    <mergeCell ref="AD61:AE61"/>
    <mergeCell ref="P61:Q61"/>
    <mergeCell ref="R61:S61"/>
    <mergeCell ref="T61:U61"/>
    <mergeCell ref="V61:W61"/>
    <mergeCell ref="X61:Y61"/>
    <mergeCell ref="Z61:AA61"/>
    <mergeCell ref="AF61:AG61"/>
    <mergeCell ref="AH61:AI61"/>
    <mergeCell ref="AJ61:AK61"/>
    <mergeCell ref="AL61:AM61"/>
    <mergeCell ref="AN61:AO61"/>
    <mergeCell ref="AP61:AQ61"/>
    <mergeCell ref="AR61:AS61"/>
    <mergeCell ref="AT61:AU61"/>
    <mergeCell ref="AV61:AW61"/>
    <mergeCell ref="AX61:AY61"/>
    <mergeCell ref="AZ61:BA61"/>
    <mergeCell ref="BB61:BC61"/>
    <mergeCell ref="D61:E61"/>
    <mergeCell ref="F61:G61"/>
    <mergeCell ref="H61:I61"/>
    <mergeCell ref="J61:K61"/>
    <mergeCell ref="L61:M61"/>
    <mergeCell ref="N61:O61"/>
    <mergeCell ref="T60:U60"/>
    <mergeCell ref="V60:W60"/>
    <mergeCell ref="X60:Y60"/>
    <mergeCell ref="Z60:AA60"/>
    <mergeCell ref="AB60:AC60"/>
    <mergeCell ref="AD60:AE60"/>
    <mergeCell ref="AB59:AC59"/>
    <mergeCell ref="AD59:AE59"/>
    <mergeCell ref="D60:E60"/>
    <mergeCell ref="F60:G60"/>
    <mergeCell ref="H60:I60"/>
    <mergeCell ref="J60:K60"/>
    <mergeCell ref="L60:M60"/>
    <mergeCell ref="N60:O60"/>
    <mergeCell ref="P60:Q60"/>
    <mergeCell ref="R60:S60"/>
    <mergeCell ref="P59:Q59"/>
    <mergeCell ref="R59:S59"/>
    <mergeCell ref="T59:U59"/>
    <mergeCell ref="V59:W59"/>
    <mergeCell ref="X59:Y59"/>
    <mergeCell ref="Z59:AA59"/>
    <mergeCell ref="D59:E59"/>
    <mergeCell ref="F59:G59"/>
    <mergeCell ref="H59:I59"/>
    <mergeCell ref="J59:K59"/>
    <mergeCell ref="L59:M59"/>
    <mergeCell ref="N59:O59"/>
    <mergeCell ref="T58:U58"/>
    <mergeCell ref="V58:W58"/>
    <mergeCell ref="X58:Y58"/>
    <mergeCell ref="Z58:AA58"/>
    <mergeCell ref="AB58:AC58"/>
    <mergeCell ref="AD58:AE58"/>
    <mergeCell ref="D58:E58"/>
    <mergeCell ref="F58:G58"/>
    <mergeCell ref="H58:I58"/>
    <mergeCell ref="J58:K58"/>
    <mergeCell ref="L58:M58"/>
    <mergeCell ref="N58:O58"/>
    <mergeCell ref="P58:Q58"/>
    <mergeCell ref="R58:S58"/>
    <mergeCell ref="B58:C58"/>
    <mergeCell ref="B59:C59"/>
    <mergeCell ref="B60:C60"/>
    <mergeCell ref="B61:C61"/>
    <mergeCell ref="B52:C52"/>
    <mergeCell ref="B53:C53"/>
    <mergeCell ref="B54:C54"/>
    <mergeCell ref="B55:C55"/>
    <mergeCell ref="B56:C56"/>
    <mergeCell ref="B57:C57"/>
    <mergeCell ref="R1:S1"/>
    <mergeCell ref="AF1:AG1"/>
    <mergeCell ref="AH1:AI1"/>
    <mergeCell ref="AJ1:AK1"/>
    <mergeCell ref="AL1:AM1"/>
    <mergeCell ref="BM2:BO2"/>
    <mergeCell ref="B1:C1"/>
    <mergeCell ref="D1:E1"/>
    <mergeCell ref="F1:G1"/>
    <mergeCell ref="H1:I1"/>
    <mergeCell ref="Z1:AA1"/>
    <mergeCell ref="T1:U1"/>
    <mergeCell ref="V1:W1"/>
    <mergeCell ref="X1:Y1"/>
    <mergeCell ref="J1:K1"/>
    <mergeCell ref="L1:M1"/>
    <mergeCell ref="N1:O1"/>
    <mergeCell ref="P1:Q1"/>
    <mergeCell ref="AZ1:BA1"/>
    <mergeCell ref="BB1:BC1"/>
    <mergeCell ref="BD1:BE1"/>
    <mergeCell ref="BF1:BG1"/>
    <mergeCell ref="BH1:BI1"/>
    <mergeCell ref="AV1:AW1"/>
    <mergeCell ref="BW1:BX1"/>
    <mergeCell ref="BK1:BK2"/>
    <mergeCell ref="BM1:BR1"/>
    <mergeCell ref="BU1:BV1"/>
    <mergeCell ref="BP2:BR2"/>
    <mergeCell ref="BS1:BT1"/>
    <mergeCell ref="AD1:AE1"/>
    <mergeCell ref="BL1:BL2"/>
    <mergeCell ref="AB1:AC1"/>
    <mergeCell ref="AX1:AY1"/>
    <mergeCell ref="AN1:AO1"/>
    <mergeCell ref="AP1:AQ1"/>
    <mergeCell ref="AR1:AS1"/>
    <mergeCell ref="AT1:AU1"/>
  </mergeCells>
  <phoneticPr fontId="0" type="noConversion"/>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instructions</vt:lpstr>
      <vt:lpstr>general info</vt:lpstr>
      <vt:lpstr>animals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Hypsibioidea &amp; Isohypsibioidea (ver. 1.0)</dc:title>
  <dc:creator>Łukasz Michalczyk (LM@tardigrada.net)</dc:creator>
  <cp:keywords>Tardigrada Hypsibioidea Isohypsibioidea morphometry</cp:keywords>
  <cp:lastModifiedBy>user</cp:lastModifiedBy>
  <cp:lastPrinted>2003-07-11T12:21:57Z</cp:lastPrinted>
  <dcterms:created xsi:type="dcterms:W3CDTF">2003-07-11T12:08:32Z</dcterms:created>
  <dcterms:modified xsi:type="dcterms:W3CDTF">2021-02-25T12:02:04Z</dcterms:modified>
</cp:coreProperties>
</file>